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media/image6.png" ContentType="image/png"/>
  <Override PartName="/xl/media/image5.png" ContentType="image/png"/>
  <Override PartName="/xl/media/image4.png" ContentType="image/png"/>
  <Override PartName="/xl/media/image3.png" ContentType="image/png"/>
  <Override PartName="/xl/media/image2.png" ContentType="image/png"/>
  <Override PartName="/xl/media/image1.png" ContentType="image/png"/>
  <Override PartName="/xl/drawings/_rels/drawing6.xml.rels" ContentType="application/vnd.openxmlformats-package.relationships+xml"/>
  <Override PartName="/xl/drawings/_rels/drawing5.xml.rels" ContentType="application/vnd.openxmlformats-package.relationships+xml"/>
  <Override PartName="/xl/drawings/_rels/drawing4.xml.rels" ContentType="application/vnd.openxmlformats-package.relationships+xml"/>
  <Override PartName="/xl/drawings/_rels/drawing3.xml.rels" ContentType="application/vnd.openxmlformats-package.relationships+xml"/>
  <Override PartName="/xl/drawings/_rels/drawing2.xml.rels" ContentType="application/vnd.openxmlformats-package.relationships+xml"/>
  <Override PartName="/xl/drawings/_rels/drawing1.xml.rels" ContentType="application/vnd.openxmlformats-package.relationships+xml"/>
  <Override PartName="/xl/drawings/drawing6.xml" ContentType="application/vnd.openxmlformats-officedocument.drawing+xml"/>
  <Override PartName="/xl/drawings/drawing5.xml" ContentType="application/vnd.openxmlformats-officedocument.drawing+xml"/>
  <Override PartName="/xl/drawings/drawing4.xml" ContentType="application/vnd.openxmlformats-officedocument.drawing+xml"/>
  <Override PartName="/xl/drawings/drawing3.xml" ContentType="application/vnd.openxmlformats-officedocument.drawing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6.xml.rels" ContentType="application/vnd.openxmlformats-package.relationships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1"/>
  </bookViews>
  <sheets>
    <sheet name="Rekapitulace stavby" sheetId="1" state="visible" r:id="rId2"/>
    <sheet name="20200211-1aa - SO 01 - PŘ..." sheetId="2" state="visible" r:id="rId3"/>
    <sheet name="20200211-2aa - SO 02 - KO..." sheetId="3" state="visible" r:id="rId4"/>
    <sheet name="20200211-3aa - SO 03 - ŘE..." sheetId="4" state="visible" r:id="rId5"/>
    <sheet name="20200211-4aa - SO 04 - MO..." sheetId="5" state="visible" r:id="rId6"/>
    <sheet name="20200211-5aa - OSTATNÍ NÁ..." sheetId="6" state="visible" r:id="rId7"/>
  </sheets>
  <definedNames>
    <definedName function="false" hidden="false" localSheetId="1" name="_xlnm.Print_Area" vbProcedure="false">'20200211-1aa - SO 01 - PŘ...'!$C$4:$J$76;'20200211-1aa - SO 01 - PŘ...'!$C$82:$J$99;'20200211-1aa - SO 01 - PŘ...'!$C$105:$K$148</definedName>
    <definedName function="false" hidden="false" localSheetId="1" name="_xlnm.Print_Titles" vbProcedure="false">'20200211-1aa - SO 01 - PŘ...'!$117:$117</definedName>
    <definedName function="false" hidden="true" localSheetId="1" name="_xlnm._FilterDatabase" vbProcedure="false">'20200211-1aa - SO 01 - PŘ...'!$C$117:$K$148</definedName>
    <definedName function="false" hidden="false" localSheetId="2" name="_xlnm.Print_Area" vbProcedure="false">'20200211-2aa - SO 02 - KO...'!$C$4:$J$76;'20200211-2aa - SO 02 - KO...'!$C$82:$J$100;'20200211-2aa - SO 02 - KO...'!$C$106:$K$150</definedName>
    <definedName function="false" hidden="false" localSheetId="2" name="_xlnm.Print_Titles" vbProcedure="false">'20200211-2aa - SO 02 - KO...'!$118:$118</definedName>
    <definedName function="false" hidden="true" localSheetId="2" name="_xlnm._FilterDatabase" vbProcedure="false">'20200211-2aa - SO 02 - KO...'!$C$118:$K$150</definedName>
    <definedName function="false" hidden="false" localSheetId="3" name="_xlnm.Print_Area" vbProcedure="false">'20200211-3aa - SO 03 - ŘE...'!$C$4:$J$76;'20200211-3aa - SO 03 - ŘE...'!$C$82:$J$103;'20200211-3aa - SO 03 - ŘE...'!$C$109:$K$334</definedName>
    <definedName function="false" hidden="false" localSheetId="3" name="_xlnm.Print_Titles" vbProcedure="false">'20200211-3aa - SO 03 - ŘE...'!$121:$121</definedName>
    <definedName function="false" hidden="true" localSheetId="3" name="_xlnm._FilterDatabase" vbProcedure="false">'20200211-3aa - SO 03 - ŘE...'!$C$121:$K$334</definedName>
    <definedName function="false" hidden="false" localSheetId="4" name="_xlnm.Print_Area" vbProcedure="false">'20200211-4aa - SO 04 - MO...'!$C$4:$J$76;'20200211-4aa - SO 04 - MO...'!$C$82:$J$103;'20200211-4aa - SO 04 - MO...'!$C$109:$K$161</definedName>
    <definedName function="false" hidden="false" localSheetId="4" name="_xlnm.Print_Titles" vbProcedure="false">'20200211-4aa - SO 04 - MO...'!$121:$121</definedName>
    <definedName function="false" hidden="true" localSheetId="4" name="_xlnm._FilterDatabase" vbProcedure="false">'20200211-4aa - SO 04 - MO...'!$C$121:$K$161</definedName>
    <definedName function="false" hidden="false" localSheetId="5" name="_xlnm.Print_Area" vbProcedure="false">'20200211-5aa - OSTATNÍ NÁ...'!$C$4:$J$76;'20200211-5aa - OSTATNÍ NÁ...'!$C$82:$J$98;'20200211-5aa - OSTATNÍ NÁ...'!$C$104:$K$120</definedName>
    <definedName function="false" hidden="false" localSheetId="5" name="_xlnm.Print_Titles" vbProcedure="false">'20200211-5aa - OSTATNÍ NÁ...'!$116:$116</definedName>
    <definedName function="false" hidden="true" localSheetId="5" name="_xlnm._FilterDatabase" vbProcedure="false">'20200211-5aa - OSTATNÍ NÁ...'!$C$116:$K$120</definedName>
    <definedName function="false" hidden="false" localSheetId="0" name="_xlnm.Print_Area" vbProcedure="false">'Rekapitulace stavby'!$D$4:$AO$76;'Rekapitulace stavby'!$C$82:$AQ$100</definedName>
    <definedName function="false" hidden="false" localSheetId="0" name="_xlnm.Print_Titles" vbProcedure="false">'Rekapitulace stavby'!$92:$92</definedName>
    <definedName function="false" hidden="false" localSheetId="0" name="_xlnm.Print_Area" vbProcedure="false">'Rekapitulace stavby'!$D$4:$AO$76,'Rekapitulace stavby'!$C$82:$AQ$100</definedName>
    <definedName function="false" hidden="false" localSheetId="0" name="_xlnm.Print_Titles" vbProcedure="false">'Rekapitulace stavby'!$92:$92</definedName>
    <definedName function="false" hidden="false" localSheetId="1" name="_xlnm.Print_Area" vbProcedure="false">'20200211-1aa - SO 01 - PŘ...'!$C$4:$J$76,'20200211-1aa - SO 01 - PŘ...'!$C$82:$J$99,'20200211-1aa - SO 01 - PŘ...'!$C$105:$K$148</definedName>
    <definedName function="false" hidden="false" localSheetId="1" name="_xlnm.Print_Titles" vbProcedure="false">'20200211-1aa - SO 01 - PŘ...'!$117:$117</definedName>
    <definedName function="false" hidden="false" localSheetId="1" name="_xlnm._FilterDatabase" vbProcedure="false">'20200211-1aa - SO 01 - PŘ...'!$C$117:$K$148</definedName>
    <definedName function="false" hidden="false" localSheetId="2" name="_xlnm.Print_Area" vbProcedure="false">'20200211-2aa - SO 02 - KO...'!$C$4:$J$76,'20200211-2aa - SO 02 - KO...'!$C$82:$J$100,'20200211-2aa - SO 02 - KO...'!$C$106:$K$150</definedName>
    <definedName function="false" hidden="false" localSheetId="2" name="_xlnm.Print_Titles" vbProcedure="false">'20200211-2aa - SO 02 - KO...'!$118:$118</definedName>
    <definedName function="false" hidden="false" localSheetId="2" name="_xlnm._FilterDatabase" vbProcedure="false">'20200211-2aa - SO 02 - KO...'!$C$118:$K$150</definedName>
    <definedName function="false" hidden="false" localSheetId="3" name="_xlnm.Print_Area" vbProcedure="false">'20200211-3aa - SO 03 - ŘE...'!$C$4:$J$76,'20200211-3aa - SO 03 - ŘE...'!$C$82:$J$103,'20200211-3aa - SO 03 - ŘE...'!$C$109:$K$334</definedName>
    <definedName function="false" hidden="false" localSheetId="3" name="_xlnm.Print_Titles" vbProcedure="false">'20200211-3aa - SO 03 - ŘE...'!$121:$121</definedName>
    <definedName function="false" hidden="false" localSheetId="3" name="_xlnm._FilterDatabase" vbProcedure="false">'20200211-3aa - SO 03 - ŘE...'!$C$121:$K$334</definedName>
    <definedName function="false" hidden="false" localSheetId="4" name="_xlnm.Print_Area" vbProcedure="false">'20200211-4aa - SO 04 - MO...'!$C$4:$J$76,'20200211-4aa - SO 04 - MO...'!$C$82:$J$103,'20200211-4aa - SO 04 - MO...'!$C$109:$K$161</definedName>
    <definedName function="false" hidden="false" localSheetId="4" name="_xlnm.Print_Titles" vbProcedure="false">'20200211-4aa - SO 04 - MO...'!$121:$121</definedName>
    <definedName function="false" hidden="false" localSheetId="4" name="_xlnm._FilterDatabase" vbProcedure="false">'20200211-4aa - SO 04 - MO...'!$C$121:$K$161</definedName>
    <definedName function="false" hidden="false" localSheetId="5" name="_xlnm.Print_Area" vbProcedure="false">'20200211-5aa - OSTATNÍ NÁ...'!$C$4:$J$76,'20200211-5aa - OSTATNÍ NÁ...'!$C$82:$J$98,'20200211-5aa - OSTATNÍ NÁ...'!$C$104:$K$120</definedName>
    <definedName function="false" hidden="false" localSheetId="5" name="_xlnm.Print_Titles" vbProcedure="false">'20200211-5aa - OSTATNÍ NÁ...'!$116:$116</definedName>
    <definedName function="false" hidden="false" localSheetId="5" name="_xlnm._FilterDatabase" vbProcedure="false">'20200211-5aa - OSTATNÍ NÁ...'!$C$116:$K$120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<sst xmlns="http://schemas.openxmlformats.org/spreadsheetml/2006/main" count="3984" uniqueCount="830">
  <si>
    <t>Export Komplet</t>
  </si>
  <si>
    <t>2.0</t>
  </si>
  <si>
    <t>False</t>
  </si>
  <si>
    <t>{f54a5ddd-5b73-4060-a891-ebf0a308aa94}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</si>
  <si>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</si>
  <si>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</si>
  <si>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</si>
  <si>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</si>
  <si>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</si>
  <si>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</si>
  <si>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</si>
  <si>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</si>
  <si>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2020021-aa</t>
  </si>
  <si>
    <t>Stavba:</t>
  </si>
  <si>
    <t>La-park u kd-úprava</t>
  </si>
  <si>
    <t>KSO:</t>
  </si>
  <si>
    <t>CC-CZ:</t>
  </si>
  <si>
    <t>Místo:</t>
  </si>
  <si>
    <t>Lanškroun</t>
  </si>
  <si>
    <t>Datum:</t>
  </si>
  <si>
    <t>21. 4. 2020</t>
  </si>
  <si>
    <t>Zadavatel:</t>
  </si>
  <si>
    <t>IČ:</t>
  </si>
  <si>
    <t> 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</si>
  <si>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</si>
  <si>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</si>
  <si>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</si>
  <si>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</si>
  <si>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</si>
  <si>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</si>
  <si>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</si>
  <si>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</si>
  <si>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</si>
  <si>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</si>
  <si>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</si>
  <si>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</si>
  <si>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</si>
  <si>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</si>
  <si>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</si>
  <si>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</si>
  <si>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</si>
  <si>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</si>
  <si>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</si>
  <si>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</si>
  <si>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</si>
  <si>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</si>
  <si>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</si>
  <si>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</si>
  <si>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</si>
  <si>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</si>
  <si>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</si>
  <si>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</si>
  <si>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</si>
  <si>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</si>
  <si>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</si>
  <si>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</si>
  <si>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</si>
  <si>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</si>
  <si>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</si>
  <si>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</si>
  <si>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</si>
  <si>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</si>
  <si>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</si>
  <si>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</si>
  <si>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</si>
  <si>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</si>
  <si>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</si>
  <si>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</si>
  <si>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</si>
  <si>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</si>
  <si>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</si>
  <si>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</si>
  <si>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</si>
  <si>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</si>
  <si>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</si>
  <si>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20200211-1aa</t>
  </si>
  <si>
    <t>SO 01 - PŘÍPRAVA ÚZEMÍ, HTÚ-úprava</t>
  </si>
  <si>
    <t>STA</t>
  </si>
  <si>
    <t>1</t>
  </si>
  <si>
    <t>{73c88cc8-f0a4-410a-987a-8a468de726ea}</t>
  </si>
  <si>
    <t>2</t>
  </si>
  <si>
    <t>20200211-2aa</t>
  </si>
  <si>
    <t>SO 02 - KOMUNIKACE A ZPEVNĚNÉ PLOCHY -úprava</t>
  </si>
  <si>
    <t>{d14bd9fd-7a04-489e-9d42-8ec057df332d}</t>
  </si>
  <si>
    <t>20200211-3aa</t>
  </si>
  <si>
    <t>SO 03 - ŘEŠENÍ ZELENĚ-úprava</t>
  </si>
  <si>
    <t>{dfaa1224-1a13-4f02-9ec7-4552bfe3d214}</t>
  </si>
  <si>
    <t>20200211-4aa</t>
  </si>
  <si>
    <t>SO 04 - MOBILIÁŘ A DROBNÁ ARCHITEKTURA-úprava</t>
  </si>
  <si>
    <t>{e8ddb32f-586b-492d-a284-58e9d82fcc21}</t>
  </si>
  <si>
    <t>20200211-5aa</t>
  </si>
  <si>
    <t>OSTATNÍ NÁKLADY- úprava</t>
  </si>
  <si>
    <t>OST</t>
  </si>
  <si>
    <t>{800c069b-7ed5-4ce6-a27f-adf90f075638}</t>
  </si>
  <si>
    <t>KRYCÍ LIST SOUPISU PRACÍ</t>
  </si>
  <si>
    <t>Objekt:</t>
  </si>
  <si>
    <t>20200211-1aa - SO 01 - PŘÍPRAVA ÚZEMÍ, HTÚ-úprava</t>
  </si>
  <si>
    <t>Ing. Ivana Smolová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</si>
  <si>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</si>
  <si>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</si>
  <si>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</si>
  <si>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</si>
  <si>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</si>
  <si>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</si>
  <si>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</si>
  <si>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</si>
  <si>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</si>
  <si>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</si>
  <si>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</si>
  <si>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</si>
  <si>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</si>
  <si>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</si>
  <si>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</si>
  <si>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</si>
  <si>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</si>
  <si>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</si>
  <si>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</si>
  <si>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</si>
  <si>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</si>
  <si>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</si>
  <si>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</si>
  <si>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</si>
  <si>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</si>
  <si>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111301111</t>
  </si>
  <si>
    <t>Sejmutí drnu tl do 100 mm s přemístěním do 50 m nebo naložením na dopravní prostředek</t>
  </si>
  <si>
    <t>m2</t>
  </si>
  <si>
    <t>4</t>
  </si>
  <si>
    <t>-1874197022</t>
  </si>
  <si>
    <t>VV</t>
  </si>
  <si>
    <t>"Drn 5cm"</t>
  </si>
  <si>
    <t>"pod mobiliář"2*5</t>
  </si>
  <si>
    <t>"chodník"12</t>
  </si>
  <si>
    <t>"mlat"137</t>
  </si>
  <si>
    <t>"keře"</t>
  </si>
  <si>
    <t>"záhony"650</t>
  </si>
  <si>
    <t>"tráva"450</t>
  </si>
  <si>
    <t>Součet</t>
  </si>
  <si>
    <t>183402131</t>
  </si>
  <si>
    <t>Rozrušení půdy souvislé plochy přes 500 m2 hloubky do 150 mm v rovině a svahu do 1:5</t>
  </si>
  <si>
    <t>652809471</t>
  </si>
  <si>
    <t>3</t>
  </si>
  <si>
    <t>181151331</t>
  </si>
  <si>
    <t>Plošná úprava terénu přes 500 m2 zemina tř 1 až 4 nerovnosti do 200 mm v rovinně a svahu do 1:5</t>
  </si>
  <si>
    <t>273083431</t>
  </si>
  <si>
    <t>183403153</t>
  </si>
  <si>
    <t>Obdělání půdy hrabáním v rovině a svahu do 1:5</t>
  </si>
  <si>
    <t>-1253404867</t>
  </si>
  <si>
    <t>5</t>
  </si>
  <si>
    <t>184802111</t>
  </si>
  <si>
    <t>Chemické odplevelení před založením kultury nad 20 m2 postřikem na široko v rovině a svahu do 1:5</t>
  </si>
  <si>
    <t>-1545795692</t>
  </si>
  <si>
    <t>6</t>
  </si>
  <si>
    <t>162701101</t>
  </si>
  <si>
    <t>vodorovné přemístění do 6000m z horniny tř.1-4</t>
  </si>
  <si>
    <t>m3</t>
  </si>
  <si>
    <t>1163273050</t>
  </si>
  <si>
    <t>1259*0,05</t>
  </si>
  <si>
    <t>"5% vyčištění zeminy"1259*0,05*0,05</t>
  </si>
  <si>
    <t>8</t>
  </si>
  <si>
    <t>181951101</t>
  </si>
  <si>
    <t>Úprava pláně v hornině tř. 1 až 4 bez zhutnění (pod trávník)</t>
  </si>
  <si>
    <t>1630800010</t>
  </si>
  <si>
    <t>"pod trávník"450</t>
  </si>
  <si>
    <t>9</t>
  </si>
  <si>
    <t>181301111</t>
  </si>
  <si>
    <t>Rozprostření ornice tl vrstvy do 100 mm pl přes 500 m2 v rovině nebo ve svahu do 1:5</t>
  </si>
  <si>
    <t>577336414</t>
  </si>
  <si>
    <t>"doplnění zeminy po vyčištění" 1259*0,05</t>
  </si>
  <si>
    <t>"pod trávníky 10cm"450</t>
  </si>
  <si>
    <t>"pod záhony 10cm"650</t>
  </si>
  <si>
    <t>10</t>
  </si>
  <si>
    <t>M</t>
  </si>
  <si>
    <t>10364101</t>
  </si>
  <si>
    <t>zemina pro terénní úpravy -  ornice</t>
  </si>
  <si>
    <t>t</t>
  </si>
  <si>
    <t>241650053</t>
  </si>
  <si>
    <t>13</t>
  </si>
  <si>
    <t>184818234</t>
  </si>
  <si>
    <t>Ochrana kmene průměru přes 700 do 900 mm bedněním výšky do 2 m</t>
  </si>
  <si>
    <t>kus</t>
  </si>
  <si>
    <t>-1982555355</t>
  </si>
  <si>
    <t>20200211-2aa - SO 02 - KOMUNIKACE A ZPEVNĚNÉ PLOCHY -úprava</t>
  </si>
  <si>
    <t>    998 - Přesun hmot</t>
  </si>
  <si>
    <t>131101102</t>
  </si>
  <si>
    <t>Hloubení jam nezapažených v hornině tř. 1 a 2 objemu do 1000 m3</t>
  </si>
  <si>
    <t>-189085570</t>
  </si>
  <si>
    <t>"obrubník mlatové plochy kolem stromů"96*0,25*0,3</t>
  </si>
  <si>
    <t>Vodorovné přemístění do 6000 m výkopku/sypaniny z horniny tř. 1 až 4</t>
  </si>
  <si>
    <t>-864162175</t>
  </si>
  <si>
    <t>175101201.1</t>
  </si>
  <si>
    <t>Obsypání objektu sypaninou </t>
  </si>
  <si>
    <t>-1873772160</t>
  </si>
  <si>
    <t>"kolem stromu"0,9</t>
  </si>
  <si>
    <t>58343872</t>
  </si>
  <si>
    <t>kamenivo drcené hrubé frakce 8/16</t>
  </si>
  <si>
    <t>1183336326</t>
  </si>
  <si>
    <t>0,9*2 'Přepočtené koeficientem množství</t>
  </si>
  <si>
    <t>181951102</t>
  </si>
  <si>
    <t>Úprava pláně v hornině tř. 1 až 4 se zhutněním</t>
  </si>
  <si>
    <t>-622706578</t>
  </si>
  <si>
    <t>"obrubník mlatové plochy kolem stromů"96*0,1</t>
  </si>
  <si>
    <t>"mlatová plocha kolem stromů-MZK1"5,85*5,85*4</t>
  </si>
  <si>
    <t>11</t>
  </si>
  <si>
    <t>564932111.1</t>
  </si>
  <si>
    <t>Plocha vrchní pochúzí mlatová z mechanicky zpevněného kameniva MZK tl 100 mm (minerální beton-světlýokr odstín)spec.směs projektem předepsaných frakcí a způsobu hutnění</t>
  </si>
  <si>
    <t>-547876916</t>
  </si>
  <si>
    <t>"dovoz materiálu do manipulačního prostoru"</t>
  </si>
  <si>
    <t>564851111.1</t>
  </si>
  <si>
    <t>Podklad ze štěrkodrtě ŠD tl 150 mm fr.16/32</t>
  </si>
  <si>
    <t>1056550619</t>
  </si>
  <si>
    <t>58380002.1</t>
  </si>
  <si>
    <t>kamenný štípaný žulový krajník, prom. délka š.10-15cm, v.15-20cm</t>
  </si>
  <si>
    <t>m</t>
  </si>
  <si>
    <t>1943052613</t>
  </si>
  <si>
    <t>"obrubník mlatové plochy kolem stromů"96*1,01</t>
  </si>
  <si>
    <t>96,96*1,01 'Přepočtené koeficientem množství</t>
  </si>
  <si>
    <t>16</t>
  </si>
  <si>
    <t>916241213</t>
  </si>
  <si>
    <t>Osazení obrubníku kamenného stojatého s boční opěrou do lože z betonu prostého</t>
  </si>
  <si>
    <t>1143895727</t>
  </si>
  <si>
    <t>"obrubník mlatové plochy kolem stromů"96</t>
  </si>
  <si>
    <t>998</t>
  </si>
  <si>
    <t>Přesun hmot</t>
  </si>
  <si>
    <t>18</t>
  </si>
  <si>
    <t>998225111</t>
  </si>
  <si>
    <t>Přesun hmot pro pozemní komunikace s krytem z kamene, monolitickým betonovým nebo živičným</t>
  </si>
  <si>
    <t>-2077643085</t>
  </si>
  <si>
    <t>20200211-3aa - SO 03 - ŘEŠENÍ ZELENĚ-úprava</t>
  </si>
  <si>
    <t>HSV - náklady soupisu celkem</t>
  </si>
  <si>
    <t>    02 - Výsadby stromů</t>
  </si>
  <si>
    <t>    9999-3 - Tvarovaná habrová stěna</t>
  </si>
  <si>
    <t>    9999-5 - výsadby vytrvalých rostlin</t>
  </si>
  <si>
    <t>    9999-6 - Trávníky</t>
  </si>
  <si>
    <t>    9999-7 - rozvojová a udržovací péče</t>
  </si>
  <si>
    <t>náklady soupisu celkem</t>
  </si>
  <si>
    <t>02</t>
  </si>
  <si>
    <t>Výsadby stromů</t>
  </si>
  <si>
    <t>1384840885</t>
  </si>
  <si>
    <t>"odvoz na skládku- stromy- výsadba"7,2+34,4+13</t>
  </si>
  <si>
    <t>183101221</t>
  </si>
  <si>
    <t>Jamky pro výsadbu s výměnou 50 % půdy zeminy tř 1 až 4 objem do 1 m3 v rovině a svahu do 1:5</t>
  </si>
  <si>
    <t>-475196849</t>
  </si>
  <si>
    <t>"výměna půdy 100%, jáma 1m3/1ks"13</t>
  </si>
  <si>
    <t>10321100.1</t>
  </si>
  <si>
    <t>zahradní substrát pro výsadbu vč. agrochem. rozboru</t>
  </si>
  <si>
    <t>908744518</t>
  </si>
  <si>
    <t>"vlastnosti a kvalita pěstěbního substrátu viz. TZ - kap. A výsadba stromů, v ceně dovoz do manipul. prostoru, stromy soliter- výsadba"13</t>
  </si>
  <si>
    <t>13*0,5 'Přepočtené koeficientem množství</t>
  </si>
  <si>
    <t>183101323</t>
  </si>
  <si>
    <t>Jamky pro výsadbu s výměnou 100 % půdy zeminy tř 1 až 4 objem do 3 m3 v rovině a svahu do 1:5</t>
  </si>
  <si>
    <t>-924538369</t>
  </si>
  <si>
    <t>"TZ/stromy-výsadba- jáma 3m3/1ks"4</t>
  </si>
  <si>
    <t>183101329.1</t>
  </si>
  <si>
    <t>Jamky pro výsadbu s výměnou 100 % půdy zeminy tř 1 až 4 objem do 9 m3 v rovině a svahu do 1:5 vč. hutnění</t>
  </si>
  <si>
    <t>1479605325</t>
  </si>
  <si>
    <t>"stromy soliter-výsadba, doplnění strukturního substrátu, zahutněného , výměna půdy 100%, jáma 8,6m3/1ks"4</t>
  </si>
  <si>
    <t>10321101.1</t>
  </si>
  <si>
    <t>strukturrní substrát pro výsadbu vč. agrochem.rozboru</t>
  </si>
  <si>
    <t>715838705</t>
  </si>
  <si>
    <t>"vlastnosti a kvalita pěstěbního substrátu viz. TZ - kap. A výsadba stromů, v ceně dovoz do manipul. prostoru, stromy soliter- výsadba"34,4</t>
  </si>
  <si>
    <t>-1514443791</t>
  </si>
  <si>
    <t>"vlastnosti a kvalita pěstěbního substrátu viz. TZ - kap. A výsadba stromů, v ceně dovoz do manipul. prostoru, stromy soliter- výsadba"7,2</t>
  </si>
  <si>
    <t>12</t>
  </si>
  <si>
    <t>183403132</t>
  </si>
  <si>
    <t>Obdělání půdy rytím zemina tř 3 v rovině a svahu do 1:5</t>
  </si>
  <si>
    <t>-198203672</t>
  </si>
  <si>
    <t>"mechanické rozpojení dna jámy pro výsadbu stromu"</t>
  </si>
  <si>
    <t>"soliter-4"4*PI*(1,5/2*1,5/2)</t>
  </si>
  <si>
    <t>"v trávě-13" 13*PI*(0,9/2*0,9/2)</t>
  </si>
  <si>
    <t>184102116</t>
  </si>
  <si>
    <t>Výsadba dřeviny s balem D do 0,8 m do jamky se zalitím v rovině a svahu do 1:5</t>
  </si>
  <si>
    <t>1436261482</t>
  </si>
  <si>
    <t>"stromy: km. 18/20-výsadba"13</t>
  </si>
  <si>
    <t>17</t>
  </si>
  <si>
    <t>0265000-04</t>
  </si>
  <si>
    <t>AP- Acer pseudoplatanus-obvod kmene 18/20, nasazení koruny min.2,5 solitér</t>
  </si>
  <si>
    <t>-1067690628</t>
  </si>
  <si>
    <t>0265000-05</t>
  </si>
  <si>
    <t>AP-A Acer pseudoplatanus Atropurpureum-obvod kmene 18/20, nasazení koruny min.2,5 solitér</t>
  </si>
  <si>
    <t>1666631861</t>
  </si>
  <si>
    <t>19</t>
  </si>
  <si>
    <t>0265000-06</t>
  </si>
  <si>
    <t>FSP- Fagus sylvatica "Pendula"- obvod kmene 18/20, nasazení koruny min.2,5 solitér</t>
  </si>
  <si>
    <t>233157082</t>
  </si>
  <si>
    <t>0265000-08</t>
  </si>
  <si>
    <t>AEB- Aesculus carnea "Briotii"obvod kmene 18/20, nasazení koruny min.2,5 solitér</t>
  </si>
  <si>
    <t>-1012909158</t>
  </si>
  <si>
    <t>22</t>
  </si>
  <si>
    <t>0265000-09</t>
  </si>
  <si>
    <t>AE- Aesculus carnea - obvod kmene 18/20, nasazení koruny min.2,5 solitér</t>
  </si>
  <si>
    <t>311159118</t>
  </si>
  <si>
    <t>23</t>
  </si>
  <si>
    <t>0265000-10</t>
  </si>
  <si>
    <t>SJ - Sophora japonica - obvod kmene 18/20, nasazení koruny min.2,5 solitér</t>
  </si>
  <si>
    <t>-985574823</t>
  </si>
  <si>
    <t>26</t>
  </si>
  <si>
    <t>0265000-13</t>
  </si>
  <si>
    <t>PR - Prunus sargentii - obvod kmene 18/20, nasazení koruny min.2,5 solitér</t>
  </si>
  <si>
    <t>-1527749279</t>
  </si>
  <si>
    <t>27</t>
  </si>
  <si>
    <t>0265000-14</t>
  </si>
  <si>
    <t>PS - Prunus subhirtelai - obvod kmene 18/20, nasazení koruny min.2,5 solitér</t>
  </si>
  <si>
    <t>252728065</t>
  </si>
  <si>
    <t>28</t>
  </si>
  <si>
    <t>184102117</t>
  </si>
  <si>
    <t>Výsadba dřeviny s balem D do 1 m do jamky se zalitím v rovině a svahu do 1:5</t>
  </si>
  <si>
    <t>1704220858</t>
  </si>
  <si>
    <t>"stromy: km.30/35-výsadba"4</t>
  </si>
  <si>
    <t>29</t>
  </si>
  <si>
    <t>0265000-01</t>
  </si>
  <si>
    <t>AP- Platanus acerifolia- obv. kmene 30/35, nasazení koruny min.2,5-3m soliter</t>
  </si>
  <si>
    <t>-1283972570</t>
  </si>
  <si>
    <t>32</t>
  </si>
  <si>
    <t>05217108.1</t>
  </si>
  <si>
    <t>kůl vyvazovací dřevěný impregnovaný D 80mm dl 3m</t>
  </si>
  <si>
    <t>1156836868</t>
  </si>
  <si>
    <t>(3*13)+(4*4)</t>
  </si>
  <si>
    <t>33</t>
  </si>
  <si>
    <t>05213011.1</t>
  </si>
  <si>
    <t>kulatina odkorněná D 7-15cm do dl. 5m</t>
  </si>
  <si>
    <t>-110490689</t>
  </si>
  <si>
    <t>"spojov. příčky"</t>
  </si>
  <si>
    <t>3*(0,7+1,0)*13</t>
  </si>
  <si>
    <t>4*1,0*4</t>
  </si>
  <si>
    <t>30</t>
  </si>
  <si>
    <t>184215134.1</t>
  </si>
  <si>
    <t>Ukotvení kmene dřevin třemi kůly D do 0,1 m délky přes 3 m</t>
  </si>
  <si>
    <t>-1991368258</t>
  </si>
  <si>
    <t>"vč. dodávek drátů a pásky"13</t>
  </si>
  <si>
    <t>31</t>
  </si>
  <si>
    <t>1842152234.1</t>
  </si>
  <si>
    <t>Ukotvení kmene dřevin čtyřmima kůly D do 0,1 m délky přes 3 m</t>
  </si>
  <si>
    <t>1557277165</t>
  </si>
  <si>
    <t>"vč. dodávek drátů a pásky"4</t>
  </si>
  <si>
    <t>34</t>
  </si>
  <si>
    <t>184215413</t>
  </si>
  <si>
    <t>Zhotovení závlahové mísy dřevin D přes 1,0 m v rovině nebo na svahu do 1:5</t>
  </si>
  <si>
    <t>-1378349540</t>
  </si>
  <si>
    <t>"TZ/stromy - závlahový systém/mísa"4+13</t>
  </si>
  <si>
    <t>36</t>
  </si>
  <si>
    <t>28611222</t>
  </si>
  <si>
    <t>trubka drenážní flexibilní PVC DN 80mm</t>
  </si>
  <si>
    <t>-1405246416</t>
  </si>
  <si>
    <t>19000*0,005 'Přepočtené koeficientem množství</t>
  </si>
  <si>
    <t>37</t>
  </si>
  <si>
    <t>184501141</t>
  </si>
  <si>
    <t>Zhotovení obalu z rákosové nebo kokosové rohože v rovině a svahu do 1:5</t>
  </si>
  <si>
    <t>-897084994</t>
  </si>
  <si>
    <t>"vč. dodávek drátů a pásky- stromy 30/35,rohož 2m š."0,5*2*4</t>
  </si>
  <si>
    <t>"vč. dodávek drátů a pásky- stromy 18/20,rohož 2m š."0,35*2*13</t>
  </si>
  <si>
    <t>38</t>
  </si>
  <si>
    <t>61894003</t>
  </si>
  <si>
    <t>rákos ohradový neloupaný 60x200cm</t>
  </si>
  <si>
    <t>1898702085</t>
  </si>
  <si>
    <t>39</t>
  </si>
  <si>
    <t>184801121</t>
  </si>
  <si>
    <t>Ošetřování vysazených dřevin soliterních v rovině a svahu do 1:5</t>
  </si>
  <si>
    <t>-1916803861</t>
  </si>
  <si>
    <t>4+13</t>
  </si>
  <si>
    <t>40</t>
  </si>
  <si>
    <t>184852322</t>
  </si>
  <si>
    <t>Řez stromu výchovný alejových stromů výšky přes 4 do 6 m</t>
  </si>
  <si>
    <t>1271842263</t>
  </si>
  <si>
    <t>41</t>
  </si>
  <si>
    <t>184911421</t>
  </si>
  <si>
    <t>Mulčování rostlin kůrou tl. do 0,1 m v rovině a svahu do 1:5</t>
  </si>
  <si>
    <t>-907351259</t>
  </si>
  <si>
    <t>"kůra tl. 100mmm, mísa D=1,3m-13ks"</t>
  </si>
  <si>
    <t>42</t>
  </si>
  <si>
    <t>10391100</t>
  </si>
  <si>
    <t>kůra mulčovací VL</t>
  </si>
  <si>
    <t>481436661</t>
  </si>
  <si>
    <t>8,27065000392989*0,103 'Přepočtené koeficientem množství</t>
  </si>
  <si>
    <t>45</t>
  </si>
  <si>
    <t>185804311</t>
  </si>
  <si>
    <t>Zalití rostlin vodou plocha do 20 m2</t>
  </si>
  <si>
    <t>356418710</t>
  </si>
  <si>
    <t>"stromy-závlaha po 2 měsíce-dokonč. péče-min5x"</t>
  </si>
  <si>
    <t>(17*0,12/2)*5</t>
  </si>
  <si>
    <t>46</t>
  </si>
  <si>
    <t>185851121</t>
  </si>
  <si>
    <t>Dovoz vody pro zálivku rostlin za vzdálenost do 1000 m</t>
  </si>
  <si>
    <t>-343828955</t>
  </si>
  <si>
    <t>47</t>
  </si>
  <si>
    <t>185851129</t>
  </si>
  <si>
    <t>Příplatek k dovozu vody pro zálivku rostlin do 1000 m ZKD 1000 m</t>
  </si>
  <si>
    <t>-245266838</t>
  </si>
  <si>
    <t>66</t>
  </si>
  <si>
    <t>185802114</t>
  </si>
  <si>
    <t>Hnojení půdy umělým hnojivem k jednotlivým rostlinám v rovině a svahu do 1:5</t>
  </si>
  <si>
    <t>1273520656</t>
  </si>
  <si>
    <t>"výsadba stromy-17ks,2tablety /1strom,1 tableta-10g"</t>
  </si>
  <si>
    <t>17*3*0,01*0,001</t>
  </si>
  <si>
    <t>67</t>
  </si>
  <si>
    <t>25111111-01</t>
  </si>
  <si>
    <t>hnojivo postupně rozpustné k rostlinám-tablety 10g</t>
  </si>
  <si>
    <t>-657479108</t>
  </si>
  <si>
    <t>"výsadba stromy-19ks,2tablety /1strom,1 tableta-10g"</t>
  </si>
  <si>
    <t>17*2</t>
  </si>
  <si>
    <t>48</t>
  </si>
  <si>
    <t>212572111</t>
  </si>
  <si>
    <t>Lože pro trativody ze štěrkopísku tříděného</t>
  </si>
  <si>
    <t>461785427</t>
  </si>
  <si>
    <t>"stromy"</t>
  </si>
  <si>
    <t>"soliter-4"4*PI*(1,5/2*1,5/2)*0,1</t>
  </si>
  <si>
    <t>"v trávě-13" 13*PI*(0,9/2*0,9/2)*0,1</t>
  </si>
  <si>
    <t>49</t>
  </si>
  <si>
    <t>998231311</t>
  </si>
  <si>
    <t>Přesun hmot pro sadovnické a krajinářské úpravy vodorovně do 5000 m</t>
  </si>
  <si>
    <t>-1119410598</t>
  </si>
  <si>
    <t>9999-3</t>
  </si>
  <si>
    <t>Tvarovaná habrová stěna</t>
  </si>
  <si>
    <t>56</t>
  </si>
  <si>
    <t>183101214</t>
  </si>
  <si>
    <t>Jamky pro výsadbu s výměnou 50 % půdy zeminy tř 1 až 4 objem do 0,125 m3 v rovině a svahu do 1:5</t>
  </si>
  <si>
    <t>-909256121</t>
  </si>
  <si>
    <t>57</t>
  </si>
  <si>
    <t>223220989</t>
  </si>
  <si>
    <t>52</t>
  </si>
  <si>
    <t>183205111</t>
  </si>
  <si>
    <t>Založení záhonu v rovině a svahu do 1:5 zemina tř 1 a 2</t>
  </si>
  <si>
    <t>-1385904792</t>
  </si>
  <si>
    <t>"příprava v SO-01-š.0,6m,dl.75m"</t>
  </si>
  <si>
    <t>0,6*75</t>
  </si>
  <si>
    <t>53</t>
  </si>
  <si>
    <t>183403113</t>
  </si>
  <si>
    <t>Obdělání půdy frézováním v rovině a svahu do 1:5</t>
  </si>
  <si>
    <t>-1879275773</t>
  </si>
  <si>
    <t>54</t>
  </si>
  <si>
    <t>183403152</t>
  </si>
  <si>
    <t>Obdělání půdy vláčením v rovině a svahu do 1:5</t>
  </si>
  <si>
    <t>-1265070481</t>
  </si>
  <si>
    <t>55</t>
  </si>
  <si>
    <t>1390402173</t>
  </si>
  <si>
    <t>58</t>
  </si>
  <si>
    <t>-538809763</t>
  </si>
  <si>
    <t>60</t>
  </si>
  <si>
    <t>184102112</t>
  </si>
  <si>
    <t>Výsadba dřeviny s balem D do 0,3 m do jamky se zalitím v rovině a svahu do 1:5</t>
  </si>
  <si>
    <t>973595610</t>
  </si>
  <si>
    <t>"výsadba habrová stěna"225</t>
  </si>
  <si>
    <t>61</t>
  </si>
  <si>
    <t>02650444.1</t>
  </si>
  <si>
    <t>habr obecný/Carpinus betulus/100-150cm, ZB odspodu hustě zavětvený</t>
  </si>
  <si>
    <t>KUS</t>
  </si>
  <si>
    <t>-1001975144</t>
  </si>
  <si>
    <t>62</t>
  </si>
  <si>
    <t>184801131</t>
  </si>
  <si>
    <t>Ošetřování vysazených dřevin ve skupinách v rovině a svahu do 1:5</t>
  </si>
  <si>
    <t>984562248</t>
  </si>
  <si>
    <t>63</t>
  </si>
  <si>
    <t>184803112</t>
  </si>
  <si>
    <t>Řez a tvarování živých plotů přímých v do 1,5 m a š do 1,0 m s odvozem odpadu do 20 km</t>
  </si>
  <si>
    <t>-1248002803</t>
  </si>
  <si>
    <t>64</t>
  </si>
  <si>
    <t>184911151</t>
  </si>
  <si>
    <t>Mulčování záhonů kačírkem tl. vrstvy do 0,05 m v rovině a svahu do 1:5, minerální mulč fr.4/8mm</t>
  </si>
  <si>
    <t>-954852601</t>
  </si>
  <si>
    <t>65</t>
  </si>
  <si>
    <t>58333627</t>
  </si>
  <si>
    <t>kamenivo těžené hrubé frakce 4-8</t>
  </si>
  <si>
    <t>105200934</t>
  </si>
  <si>
    <t>0,05*45*2</t>
  </si>
  <si>
    <t>68</t>
  </si>
  <si>
    <t>1605846001</t>
  </si>
  <si>
    <t>"stromy-225ks-2tablety/1strom-10g-1tableta"</t>
  </si>
  <si>
    <t>225*5*0,01*0,001</t>
  </si>
  <si>
    <t>69</t>
  </si>
  <si>
    <t>-1380843679</t>
  </si>
  <si>
    <t>225*2*1,03</t>
  </si>
  <si>
    <t>70</t>
  </si>
  <si>
    <t>-754932161</t>
  </si>
  <si>
    <t>"stromy 225ks-závlaha po 2 měsíce-dokonč.péče-min5x"</t>
  </si>
  <si>
    <t>225*0,02/2*5</t>
  </si>
  <si>
    <t>71</t>
  </si>
  <si>
    <t>-587400704</t>
  </si>
  <si>
    <t>72</t>
  </si>
  <si>
    <t>-237168430</t>
  </si>
  <si>
    <t>73</t>
  </si>
  <si>
    <t>184215201.1</t>
  </si>
  <si>
    <t>zábrana proti pohybu osob a zvířat kovové pletivo délky 75m, výšky 120cm, sloupky po 2m, povrch.úprava beton. patka vč. zemních prací a ukotvení</t>
  </si>
  <si>
    <t>1557439813</t>
  </si>
  <si>
    <t>"vč. dodávek napínáků a vzpěr"</t>
  </si>
  <si>
    <t>75</t>
  </si>
  <si>
    <t>74</t>
  </si>
  <si>
    <t>184215101.1</t>
  </si>
  <si>
    <t>uchycení kmene dřevin pomocí dvou úvazků, výška kmene 100-150</t>
  </si>
  <si>
    <t>1570343485</t>
  </si>
  <si>
    <t>225*2</t>
  </si>
  <si>
    <t>893203836</t>
  </si>
  <si>
    <t>9999-5</t>
  </si>
  <si>
    <t>výsadby vytrvalých rostlin</t>
  </si>
  <si>
    <t>106</t>
  </si>
  <si>
    <t>-2112767218</t>
  </si>
  <si>
    <t>107</t>
  </si>
  <si>
    <t>-516582906</t>
  </si>
  <si>
    <t>108</t>
  </si>
  <si>
    <t>10321100</t>
  </si>
  <si>
    <t>zahradní substrát pro výsadbu VL</t>
  </si>
  <si>
    <t>1909484391</t>
  </si>
  <si>
    <t>109</t>
  </si>
  <si>
    <t>2005236669</t>
  </si>
  <si>
    <t>110</t>
  </si>
  <si>
    <t>-1709917956</t>
  </si>
  <si>
    <t>111</t>
  </si>
  <si>
    <t>-912139893</t>
  </si>
  <si>
    <t>"uhrabání před sázením a pod mulč"2*650</t>
  </si>
  <si>
    <t>112</t>
  </si>
  <si>
    <t>183211322</t>
  </si>
  <si>
    <t>Výsadba květin hrnkových D květináče do 120 mm</t>
  </si>
  <si>
    <t>-1633941977</t>
  </si>
  <si>
    <t>"trvalky" 3530</t>
  </si>
  <si>
    <t>"traviny"1514</t>
  </si>
  <si>
    <t>113</t>
  </si>
  <si>
    <t>05726101</t>
  </si>
  <si>
    <t>trvalky K10-K11- Anemone sylvestris Madona</t>
  </si>
  <si>
    <t>-1659685507</t>
  </si>
  <si>
    <t>114</t>
  </si>
  <si>
    <t>05726111</t>
  </si>
  <si>
    <t>trvalky K10-K11- Anemone hupehensis Andrea Atkinson</t>
  </si>
  <si>
    <t>-833605428</t>
  </si>
  <si>
    <t>115</t>
  </si>
  <si>
    <t>05726121</t>
  </si>
  <si>
    <t>trvalky K10-K11- Ajuga retpans Alba</t>
  </si>
  <si>
    <t>981168010</t>
  </si>
  <si>
    <t>116</t>
  </si>
  <si>
    <t>05726131</t>
  </si>
  <si>
    <t>trvalky K10-K11- Gaura lindheimeri</t>
  </si>
  <si>
    <t>-1038689853</t>
  </si>
  <si>
    <t>117</t>
  </si>
  <si>
    <t>05726141</t>
  </si>
  <si>
    <t>trvalky K10-K11- Leucanthemum vulgare</t>
  </si>
  <si>
    <t>1239314004</t>
  </si>
  <si>
    <t>118</t>
  </si>
  <si>
    <t>05726151</t>
  </si>
  <si>
    <t>trvalky K10-K11- Geranium sanguineum</t>
  </si>
  <si>
    <t>-443381864</t>
  </si>
  <si>
    <t>119</t>
  </si>
  <si>
    <t>05726161</t>
  </si>
  <si>
    <t>trvalky K10-K11- Geranium himalayense</t>
  </si>
  <si>
    <t>511860752</t>
  </si>
  <si>
    <t>120</t>
  </si>
  <si>
    <t>05726171</t>
  </si>
  <si>
    <t>trvalky K10-K11- Gypsophyla hybrida Rosenschleier</t>
  </si>
  <si>
    <t>-39164220</t>
  </si>
  <si>
    <t>121</t>
  </si>
  <si>
    <t>05726181</t>
  </si>
  <si>
    <t>trvalky K10-K11- Pentstemon digitalis HUsker red</t>
  </si>
  <si>
    <t>-86667068</t>
  </si>
  <si>
    <t>122</t>
  </si>
  <si>
    <t>05726191</t>
  </si>
  <si>
    <t>trvalky K10-K11- Campanula persicifolia</t>
  </si>
  <si>
    <t>-2036239413</t>
  </si>
  <si>
    <t>123</t>
  </si>
  <si>
    <t>05726201</t>
  </si>
  <si>
    <t>trvalky K10-K11- Dianthus carthusianorum</t>
  </si>
  <si>
    <t>1097342638</t>
  </si>
  <si>
    <t>124</t>
  </si>
  <si>
    <t>05726211</t>
  </si>
  <si>
    <t>trvalky K10-K11- Lichnis coronaria</t>
  </si>
  <si>
    <t>-1480268389</t>
  </si>
  <si>
    <t>125</t>
  </si>
  <si>
    <t>05726221</t>
  </si>
  <si>
    <t>trvalky K10-K11- Linum perenne</t>
  </si>
  <si>
    <t>-1999787875</t>
  </si>
  <si>
    <t>126</t>
  </si>
  <si>
    <t>05726231</t>
  </si>
  <si>
    <t>trvalky K10-K11- Heuchera hybrida Autumn Leaves</t>
  </si>
  <si>
    <t>108207341</t>
  </si>
  <si>
    <t>127</t>
  </si>
  <si>
    <t>05726241</t>
  </si>
  <si>
    <t>trvalky K10-K11- Dianthus delfoides Albus</t>
  </si>
  <si>
    <t>434224716</t>
  </si>
  <si>
    <t>128</t>
  </si>
  <si>
    <t>05726251</t>
  </si>
  <si>
    <t>trvalky K10-K11- Salvia nemorosa Caradonna</t>
  </si>
  <si>
    <t>1121012513</t>
  </si>
  <si>
    <t>129</t>
  </si>
  <si>
    <t>05726261</t>
  </si>
  <si>
    <t>trvalky K10-K11- Physostegia virginiana Crystal Peak White</t>
  </si>
  <si>
    <t>-1873663671</t>
  </si>
  <si>
    <t>130</t>
  </si>
  <si>
    <t>05726301</t>
  </si>
  <si>
    <t>trvalky K10-K11- Calamgrostis x acutiflora Karl Foerster</t>
  </si>
  <si>
    <t>1823987026</t>
  </si>
  <si>
    <t>131</t>
  </si>
  <si>
    <t>05726311</t>
  </si>
  <si>
    <t>trvalky K10-K11- Stipa tenuissima Pony Tails</t>
  </si>
  <si>
    <t>165520738</t>
  </si>
  <si>
    <t>132</t>
  </si>
  <si>
    <t>05726321</t>
  </si>
  <si>
    <t>trvalky K10-K11- Melica transsilvanica (var. Melica ciliata)</t>
  </si>
  <si>
    <t>106011773</t>
  </si>
  <si>
    <t>133</t>
  </si>
  <si>
    <t>05726331</t>
  </si>
  <si>
    <t>trvalky K10-K11- Deschampsia caespitosa Goldschleier</t>
  </si>
  <si>
    <t>-39271849</t>
  </si>
  <si>
    <t>134</t>
  </si>
  <si>
    <t>183211313</t>
  </si>
  <si>
    <t>Výsadba cibulí nebo hlíz</t>
  </si>
  <si>
    <t>1338901647</t>
  </si>
  <si>
    <t>135</t>
  </si>
  <si>
    <t>05726401</t>
  </si>
  <si>
    <t>Cibuloviny - Allium sphaerocephalon</t>
  </si>
  <si>
    <t>-651239111</t>
  </si>
  <si>
    <t>136</t>
  </si>
  <si>
    <t>05726411</t>
  </si>
  <si>
    <t>Cibuloviny - Allium nigrum</t>
  </si>
  <si>
    <t>-185334436</t>
  </si>
  <si>
    <t>137</t>
  </si>
  <si>
    <t>05726421</t>
  </si>
  <si>
    <t>Cibuloviny - Crocus</t>
  </si>
  <si>
    <t>-325416611</t>
  </si>
  <si>
    <t>138</t>
  </si>
  <si>
    <t>05726431</t>
  </si>
  <si>
    <t>Cibuloviny - Narcissus</t>
  </si>
  <si>
    <t>-1722164930</t>
  </si>
  <si>
    <t>139</t>
  </si>
  <si>
    <t>-536162249</t>
  </si>
  <si>
    <t>140</t>
  </si>
  <si>
    <t>-779793703</t>
  </si>
  <si>
    <t>141</t>
  </si>
  <si>
    <t>185804312</t>
  </si>
  <si>
    <t>Zalití rostlin vodou plocha přes 20 m2</t>
  </si>
  <si>
    <t>-767060953</t>
  </si>
  <si>
    <t>142</t>
  </si>
  <si>
    <t>-76433643</t>
  </si>
  <si>
    <t>143</t>
  </si>
  <si>
    <t>-669773775</t>
  </si>
  <si>
    <t>144</t>
  </si>
  <si>
    <t>-1233343446</t>
  </si>
  <si>
    <t>9999-6</t>
  </si>
  <si>
    <t>Trávníky</t>
  </si>
  <si>
    <t>145</t>
  </si>
  <si>
    <t>183403114</t>
  </si>
  <si>
    <t>Obdělání půdy kultivátorováním v rovině a svahu do 1:5</t>
  </si>
  <si>
    <t>-2123696114</t>
  </si>
  <si>
    <t>"trávník extenzivní"160</t>
  </si>
  <si>
    <t>"trávník intenzivní"290</t>
  </si>
  <si>
    <t>146</t>
  </si>
  <si>
    <t>1736733048</t>
  </si>
  <si>
    <t>147</t>
  </si>
  <si>
    <t>181151311</t>
  </si>
  <si>
    <t>Plošná úprava terénu přes 500 m2 zemina tř 1 až 4 nerovnosti do 100 mm v rovinně a svahu do 1:5</t>
  </si>
  <si>
    <t>-1477688602</t>
  </si>
  <si>
    <t>148</t>
  </si>
  <si>
    <t>182303111</t>
  </si>
  <si>
    <t>Doplnění zeminy nebo substrátu na travnatých plochách tl 50 mm rovina v rovinně a svahu do 1:5</t>
  </si>
  <si>
    <t>1995254461</t>
  </si>
  <si>
    <t>149</t>
  </si>
  <si>
    <t>10371500</t>
  </si>
  <si>
    <t>substrát pro trávníky VL</t>
  </si>
  <si>
    <t>-214322621</t>
  </si>
  <si>
    <t>150</t>
  </si>
  <si>
    <t>-355218705</t>
  </si>
  <si>
    <t>450*3</t>
  </si>
  <si>
    <t>151</t>
  </si>
  <si>
    <t>418553002</t>
  </si>
  <si>
    <t>152</t>
  </si>
  <si>
    <t>185802113</t>
  </si>
  <si>
    <t>Hnojení půdy umělým hnojivem na široko v rovině a svahu do 1:5</t>
  </si>
  <si>
    <t>1855523737</t>
  </si>
  <si>
    <t>450*0,03*0,001</t>
  </si>
  <si>
    <t>153</t>
  </si>
  <si>
    <t>25191155-02</t>
  </si>
  <si>
    <t>hnojivo garnulované pro založení trávníků - spotřeba 30g/m2</t>
  </si>
  <si>
    <t>kg</t>
  </si>
  <si>
    <t>-1692389946</t>
  </si>
  <si>
    <t>154</t>
  </si>
  <si>
    <t>1814511311</t>
  </si>
  <si>
    <t>Založení trávníku na půdě předem připravené plochy přes 1000 m2 výsevem včetně utažení parkového v rovině nebo na svahu do 1:5</t>
  </si>
  <si>
    <t>-844427496</t>
  </si>
  <si>
    <t>155</t>
  </si>
  <si>
    <t>005724100.1</t>
  </si>
  <si>
    <t>osivo směs travní parková -intenzivní trávník - 25g/m2-kompaktnost a odolnost proti sešlapávání</t>
  </si>
  <si>
    <t>388309731</t>
  </si>
  <si>
    <t>"intenzivní"290*0,025*1,03</t>
  </si>
  <si>
    <t>156</t>
  </si>
  <si>
    <t>005724101.1</t>
  </si>
  <si>
    <t>osivo směs travní parková -extenzivní trávník - 25g/m2-kompaktnost a odolnost proti sešlapávání vč.dvouděložných rostlin</t>
  </si>
  <si>
    <t>1606381441</t>
  </si>
  <si>
    <t>"extenzivní"160*0,025*1,03</t>
  </si>
  <si>
    <t>157</t>
  </si>
  <si>
    <t>183403161</t>
  </si>
  <si>
    <t>Obdělání půdy válením v rovině a svahu do 1:5</t>
  </si>
  <si>
    <t>359977832</t>
  </si>
  <si>
    <t>158</t>
  </si>
  <si>
    <t>809783908</t>
  </si>
  <si>
    <t>450*0,02</t>
  </si>
  <si>
    <t>159</t>
  </si>
  <si>
    <t>-2106545911</t>
  </si>
  <si>
    <t>160</t>
  </si>
  <si>
    <t>-899106199</t>
  </si>
  <si>
    <t>161</t>
  </si>
  <si>
    <t>185811221</t>
  </si>
  <si>
    <t>Vyhrabání trávníku souvislé plochy do 10000 m2 v rovině nebo na svahu do 1:5</t>
  </si>
  <si>
    <t>938683047</t>
  </si>
  <si>
    <t>162</t>
  </si>
  <si>
    <t>111151221</t>
  </si>
  <si>
    <t>Pokosení trávníku parkového plochy do 10000 m2 s odvozem do 20 km v rovině a svahu do 1:5</t>
  </si>
  <si>
    <t>1250262929</t>
  </si>
  <si>
    <t>163</t>
  </si>
  <si>
    <t>1618010153</t>
  </si>
  <si>
    <t>"dokončovací péče- přihnojení 5g/m2"</t>
  </si>
  <si>
    <t>450*0,005*0,001</t>
  </si>
  <si>
    <t>164</t>
  </si>
  <si>
    <t>251111110-03</t>
  </si>
  <si>
    <t>hnojivo dusíkaté granulované pro údržbu trávníků- spotřeba 5g/m2</t>
  </si>
  <si>
    <t>460155565</t>
  </si>
  <si>
    <t>450*0,005*1,03</t>
  </si>
  <si>
    <t>165</t>
  </si>
  <si>
    <t>184802611-01</t>
  </si>
  <si>
    <t>chem.odplevelení po založení kultury-selektivním herbicidem-postřikem na široko v rovině a svahu do 1:5 vč. dodávky herbicidu po založení trávníku</t>
  </si>
  <si>
    <t>673566597</t>
  </si>
  <si>
    <t>166</t>
  </si>
  <si>
    <t>185804215</t>
  </si>
  <si>
    <t>Vypletí záhonu trávníku po výsevu s naložením a odvozem odpadu do 20 km v rovině a svahu do 1:5</t>
  </si>
  <si>
    <t>1379150362</t>
  </si>
  <si>
    <t>"lokálně do 20% ploch"</t>
  </si>
  <si>
    <t>450*0,2</t>
  </si>
  <si>
    <t>167</t>
  </si>
  <si>
    <t>-260028691</t>
  </si>
  <si>
    <t>168</t>
  </si>
  <si>
    <t>-1485627898</t>
  </si>
  <si>
    <t>169</t>
  </si>
  <si>
    <t>1101769918</t>
  </si>
  <si>
    <t>170</t>
  </si>
  <si>
    <t>171201211-71</t>
  </si>
  <si>
    <t>poplatek za uložení biologického odpadu na skládce-kompostárna</t>
  </si>
  <si>
    <t>-29032045</t>
  </si>
  <si>
    <t>450*0,002</t>
  </si>
  <si>
    <t>171</t>
  </si>
  <si>
    <t>819200023</t>
  </si>
  <si>
    <t>9999-7</t>
  </si>
  <si>
    <t>rozvojová a udržovací péče</t>
  </si>
  <si>
    <t>172</t>
  </si>
  <si>
    <t>185901010.1</t>
  </si>
  <si>
    <t>rozvojová péče-strom-období 1rok</t>
  </si>
  <si>
    <t>-2014534688</t>
  </si>
  <si>
    <t>173</t>
  </si>
  <si>
    <t>185901020.1</t>
  </si>
  <si>
    <t>rozvojová péče-tvarovaný živý plot-habr-období 1rok</t>
  </si>
  <si>
    <t>704623314</t>
  </si>
  <si>
    <t>175</t>
  </si>
  <si>
    <t>185901050.1</t>
  </si>
  <si>
    <t>rozvojová péče-trvalky-období 1rok</t>
  </si>
  <si>
    <t>-1635090557</t>
  </si>
  <si>
    <t>176</t>
  </si>
  <si>
    <t>185901061.1</t>
  </si>
  <si>
    <t>rozvojová péče-trávník intenzívní-období 1rok</t>
  </si>
  <si>
    <t>-1425018102</t>
  </si>
  <si>
    <t>177</t>
  </si>
  <si>
    <t>185901063.1</t>
  </si>
  <si>
    <t>rozvojová péče-trávník extenzívní-období 1rok</t>
  </si>
  <si>
    <t>-743657291</t>
  </si>
  <si>
    <t>20200211-4aa - SO 04 - MOBILIÁŘ A DROBNÁ ARCHITEKTURA-úprava</t>
  </si>
  <si>
    <t>    5 - Komunikace pozemní</t>
  </si>
  <si>
    <t>    9 - Ostatní konstrukce a práce, bourání</t>
  </si>
  <si>
    <t>M - Práce a dodávky M</t>
  </si>
  <si>
    <t>122101101</t>
  </si>
  <si>
    <t>Odkopávky a prokopávky nezapažené v hornině tř. 1 a 2 objem do 100 m3</t>
  </si>
  <si>
    <t>1022580115</t>
  </si>
  <si>
    <t>"dlažba pod lavice" 1,8*2,75*0,1*2</t>
  </si>
  <si>
    <t>"chodníček mezi mlaty" 6,0*2,0*0,1</t>
  </si>
  <si>
    <t>-331933284</t>
  </si>
  <si>
    <t>"VÝKOP-ZÁSYP"</t>
  </si>
  <si>
    <t>0,99-0,255</t>
  </si>
  <si>
    <t>171201201</t>
  </si>
  <si>
    <t>Uložení sypaniny na skládky</t>
  </si>
  <si>
    <t>-679402882</t>
  </si>
  <si>
    <t>"ODVOZ"</t>
  </si>
  <si>
    <t>0,735</t>
  </si>
  <si>
    <t>174101101</t>
  </si>
  <si>
    <t>Zásyp jam, šachet rýh nebo kolem objektů sypaninou se zhutněním</t>
  </si>
  <si>
    <t>-575689856</t>
  </si>
  <si>
    <t>"dlažba pod lavice" 0,1*(2,75*1,8-2,45*1,5)*2</t>
  </si>
  <si>
    <t>1103147188</t>
  </si>
  <si>
    <t>"dlažba pod lavice"</t>
  </si>
  <si>
    <t>2,75*1,8*2</t>
  </si>
  <si>
    <t>Komunikace pozemní</t>
  </si>
  <si>
    <t>20</t>
  </si>
  <si>
    <t>564861111</t>
  </si>
  <si>
    <t>Podklad ze štěrkodrtě ŠD tl 200 mm fr.0/32</t>
  </si>
  <si>
    <t>-1646365073</t>
  </si>
  <si>
    <t>"dlažba pod lavice"1,5*2,45*2</t>
  </si>
  <si>
    <t>"dlažba chodníček mezi mlaty"6,0*2,0</t>
  </si>
  <si>
    <t>591211111</t>
  </si>
  <si>
    <t>Kladení dlažby z kostek drobných z kamene do lože z kameniva těženého tl 50 mm</t>
  </si>
  <si>
    <t>692651439</t>
  </si>
  <si>
    <t>"dlažba zasakovací pod lavice-1řádek do betonu"(1,5*2,45*2)-(0,1*15,8)</t>
  </si>
  <si>
    <t>"dlažba zasakovací -chodníček mezi mlaty"(6,0*2,0)</t>
  </si>
  <si>
    <t>58381007.1</t>
  </si>
  <si>
    <t>kostka dlažební žulová drobná 8/10 štípaná tmavá-KOSTKA1</t>
  </si>
  <si>
    <t>-2074022276</t>
  </si>
  <si>
    <t>22,6359618717505*1,02 'Přepočtené koeficientem množství</t>
  </si>
  <si>
    <t>Ostatní konstrukce a práce, bourání</t>
  </si>
  <si>
    <t>916111123</t>
  </si>
  <si>
    <t>Osazení obruby z drobných kostek s boční opěrou do lože z betonu prostého</t>
  </si>
  <si>
    <t>-1046403936</t>
  </si>
  <si>
    <t>"dlažba zasakovací pod lavice"(1,5+2,45)*2*2</t>
  </si>
  <si>
    <t>2053779269</t>
  </si>
  <si>
    <t>Práce a dodávky M</t>
  </si>
  <si>
    <t>210203703.1</t>
  </si>
  <si>
    <t>montáž svítidlo výbojkové zemní 70W</t>
  </si>
  <si>
    <t>2142558533</t>
  </si>
  <si>
    <t>34854220</t>
  </si>
  <si>
    <t>svítidlo výbojkové zemní 70W, IP67, tř.II vč. zdroje světelného zdroje sodíkové výbojky</t>
  </si>
  <si>
    <t>256</t>
  </si>
  <si>
    <t>1575272978</t>
  </si>
  <si>
    <t>14</t>
  </si>
  <si>
    <t>210812015.1</t>
  </si>
  <si>
    <t>montáž kabel cyky-cyky m 750V 3x2,5</t>
  </si>
  <si>
    <t>-586259246</t>
  </si>
  <si>
    <t>34109517.1</t>
  </si>
  <si>
    <t>kabel silový s CU jádrem J-3x2,5mm2</t>
  </si>
  <si>
    <t>1800005975</t>
  </si>
  <si>
    <t>210812009.1</t>
  </si>
  <si>
    <t>propojení vč. všech potřebných prací a dodávek materiálu,plastové chráničky, zemních prací, obsypu, lože</t>
  </si>
  <si>
    <t>soubor</t>
  </si>
  <si>
    <t>1972645878</t>
  </si>
  <si>
    <t>20200211-5aa - OSTATNÍ NÁKLADY- úprava</t>
  </si>
  <si>
    <t>OST - Ostatní</t>
  </si>
  <si>
    <t>Ostatní</t>
  </si>
  <si>
    <t>013254001.1</t>
  </si>
  <si>
    <t>dokumentace skutečného provedení</t>
  </si>
  <si>
    <t>512</t>
  </si>
  <si>
    <t>-433950966</t>
  </si>
  <si>
    <t>030001000.1</t>
  </si>
  <si>
    <t>zařízení staveniště</t>
  </si>
  <si>
    <t>-1682334632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</si>
</sst>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#,##0.00"/>
    <numFmt numFmtId="166" formatCode="#,##0.00%"/>
    <numFmt numFmtId="167" formatCode="DD/MM/YYYY"/>
    <numFmt numFmtId="168" formatCode="#,##0.00000"/>
    <numFmt numFmtId="169" formatCode="@"/>
    <numFmt numFmtId="170" formatCode="#,##0.000"/>
  </numFmts>
  <fonts count="39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2"/>
      <charset val="1"/>
    </font>
    <font>
      <sz val="8"/>
      <color rgb="FF3366FF"/>
      <name val="Arial CE"/>
      <family val="2"/>
      <charset val="1"/>
    </font>
    <font>
      <b val="true"/>
      <sz val="14"/>
      <name val="Arial CE"/>
      <family val="2"/>
      <charset val="1"/>
    </font>
    <font>
      <sz val="10"/>
      <color rgb="FF969696"/>
      <name val="Arial CE"/>
      <family val="2"/>
      <charset val="1"/>
    </font>
    <font>
      <sz val="10"/>
      <name val="Arial CE"/>
      <family val="2"/>
      <charset val="1"/>
    </font>
    <font>
      <b val="true"/>
      <sz val="11"/>
      <name val="Arial CE"/>
      <family val="2"/>
      <charset val="1"/>
    </font>
    <font>
      <b val="true"/>
      <sz val="10"/>
      <name val="Arial CE"/>
      <family val="2"/>
      <charset val="1"/>
    </font>
    <font>
      <b val="true"/>
      <sz val="10"/>
      <color rgb="FF969696"/>
      <name val="Arial CE"/>
      <family val="2"/>
      <charset val="1"/>
    </font>
    <font>
      <b val="true"/>
      <sz val="12"/>
      <name val="Arial CE"/>
      <family val="2"/>
      <charset val="1"/>
    </font>
    <font>
      <b val="true"/>
      <sz val="10"/>
      <color rgb="FF464646"/>
      <name val="Arial CE"/>
      <family val="2"/>
      <charset val="1"/>
    </font>
    <font>
      <sz val="12"/>
      <color rgb="FF969696"/>
      <name val="Arial CE"/>
      <family val="2"/>
      <charset val="1"/>
    </font>
    <font>
      <sz val="9"/>
      <name val="Arial CE"/>
      <family val="2"/>
      <charset val="1"/>
    </font>
    <font>
      <sz val="9"/>
      <color rgb="FF969696"/>
      <name val="Arial CE"/>
      <family val="2"/>
      <charset val="1"/>
    </font>
    <font>
      <b val="true"/>
      <sz val="12"/>
      <color rgb="FF960000"/>
      <name val="Arial CE"/>
      <family val="2"/>
      <charset val="1"/>
    </font>
    <font>
      <sz val="12"/>
      <name val="Arial CE"/>
      <family val="2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2"/>
      <charset val="1"/>
    </font>
    <font>
      <sz val="11"/>
      <name val="Arial CE"/>
      <family val="2"/>
      <charset val="1"/>
    </font>
    <font>
      <b val="true"/>
      <sz val="11"/>
      <color rgb="FF003366"/>
      <name val="Arial CE"/>
      <family val="2"/>
      <charset val="1"/>
    </font>
    <font>
      <sz val="11"/>
      <color rgb="FF003366"/>
      <name val="Arial CE"/>
      <family val="2"/>
      <charset val="1"/>
    </font>
    <font>
      <sz val="11"/>
      <color rgb="FF969696"/>
      <name val="Arial CE"/>
      <family val="2"/>
      <charset val="1"/>
    </font>
    <font>
      <sz val="10"/>
      <color rgb="FF3366FF"/>
      <name val="Arial CE"/>
      <family val="2"/>
      <charset val="1"/>
    </font>
    <font>
      <sz val="8"/>
      <color rgb="FF969696"/>
      <name val="Arial CE"/>
      <family val="2"/>
      <charset val="1"/>
    </font>
    <font>
      <b val="true"/>
      <sz val="12"/>
      <color rgb="FF800000"/>
      <name val="Arial CE"/>
      <family val="2"/>
      <charset val="1"/>
    </font>
    <font>
      <sz val="12"/>
      <color rgb="FF003366"/>
      <name val="Arial CE"/>
      <family val="2"/>
      <charset val="1"/>
    </font>
    <font>
      <sz val="10"/>
      <color rgb="FF003366"/>
      <name val="Arial CE"/>
      <family val="2"/>
      <charset val="1"/>
    </font>
    <font>
      <sz val="8"/>
      <color rgb="FF960000"/>
      <name val="Arial CE"/>
      <family val="2"/>
      <charset val="1"/>
    </font>
    <font>
      <b val="true"/>
      <sz val="8"/>
      <name val="Arial CE"/>
      <family val="2"/>
      <charset val="1"/>
    </font>
    <font>
      <sz val="8"/>
      <color rgb="FF003366"/>
      <name val="Arial CE"/>
      <family val="2"/>
      <charset val="1"/>
    </font>
    <font>
      <sz val="8"/>
      <color rgb="FF800080"/>
      <name val="Arial CE"/>
      <family val="2"/>
      <charset val="1"/>
    </font>
    <font>
      <sz val="7"/>
      <color rgb="FF969696"/>
      <name val="Arial CE"/>
      <family val="2"/>
      <charset val="1"/>
    </font>
    <font>
      <sz val="8"/>
      <color rgb="FF505050"/>
      <name val="Arial CE"/>
      <family val="2"/>
      <charset val="1"/>
    </font>
    <font>
      <sz val="8"/>
      <color rgb="FFFF0000"/>
      <name val="Arial CE"/>
      <family val="2"/>
      <charset val="1"/>
    </font>
    <font>
      <i val="true"/>
      <sz val="9"/>
      <color rgb="FF0000FF"/>
      <name val="Arial CE"/>
      <family val="2"/>
      <charset val="1"/>
    </font>
    <font>
      <i val="true"/>
      <sz val="8"/>
      <color rgb="FF0000FF"/>
      <name val="Arial CE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3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3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2" fillId="3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4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5" fillId="4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17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1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2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2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24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4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24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4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1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4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2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2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5" fillId="4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5" fillId="4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8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4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4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4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1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8" fontId="30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30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3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2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32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32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5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15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5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5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15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5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6" fillId="0" borderId="1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1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1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6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6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*unknown*" xfId="20" builtinId="8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3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4.png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image" Target="../media/image5.png"/>
</Relationships>
</file>

<file path=xl/drawings/_rels/drawing6.xml.rels><?xml version="1.0" encoding="UTF-8"?>
<Relationships xmlns="http://schemas.openxmlformats.org/package/2006/relationships"><Relationship Id="rId1" Type="http://schemas.openxmlformats.org/officeDocument/2006/relationships/image" Target="../media/image6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27000</xdr:colOff>
      <xdr:row>0</xdr:row>
      <xdr:rowOff>0</xdr:rowOff>
    </xdr:from>
    <xdr:to>
      <xdr:col>0</xdr:col>
      <xdr:colOff>312480</xdr:colOff>
      <xdr:row>1</xdr:row>
      <xdr:rowOff>123120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2700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27000</xdr:colOff>
      <xdr:row>0</xdr:row>
      <xdr:rowOff>0</xdr:rowOff>
    </xdr:from>
    <xdr:to>
      <xdr:col>0</xdr:col>
      <xdr:colOff>312480</xdr:colOff>
      <xdr:row>1</xdr:row>
      <xdr:rowOff>123120</xdr:rowOff>
    </xdr:to>
    <xdr:pic>
      <xdr:nvPicPr>
        <xdr:cNvPr id="1" name="Picture 1" descr=""/>
        <xdr:cNvPicPr/>
      </xdr:nvPicPr>
      <xdr:blipFill>
        <a:blip r:embed="rId1"/>
        <a:stretch/>
      </xdr:blipFill>
      <xdr:spPr>
        <a:xfrm>
          <a:off x="2700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27000</xdr:colOff>
      <xdr:row>0</xdr:row>
      <xdr:rowOff>0</xdr:rowOff>
    </xdr:from>
    <xdr:to>
      <xdr:col>0</xdr:col>
      <xdr:colOff>312480</xdr:colOff>
      <xdr:row>1</xdr:row>
      <xdr:rowOff>123120</xdr:rowOff>
    </xdr:to>
    <xdr:pic>
      <xdr:nvPicPr>
        <xdr:cNvPr id="2" name="Picture 1" descr=""/>
        <xdr:cNvPicPr/>
      </xdr:nvPicPr>
      <xdr:blipFill>
        <a:blip r:embed="rId1"/>
        <a:stretch/>
      </xdr:blipFill>
      <xdr:spPr>
        <a:xfrm>
          <a:off x="2700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27000</xdr:colOff>
      <xdr:row>0</xdr:row>
      <xdr:rowOff>0</xdr:rowOff>
    </xdr:from>
    <xdr:to>
      <xdr:col>0</xdr:col>
      <xdr:colOff>312480</xdr:colOff>
      <xdr:row>1</xdr:row>
      <xdr:rowOff>123120</xdr:rowOff>
    </xdr:to>
    <xdr:pic>
      <xdr:nvPicPr>
        <xdr:cNvPr id="3" name="Picture 1" descr=""/>
        <xdr:cNvPicPr/>
      </xdr:nvPicPr>
      <xdr:blipFill>
        <a:blip r:embed="rId1"/>
        <a:stretch/>
      </xdr:blipFill>
      <xdr:spPr>
        <a:xfrm>
          <a:off x="2700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27000</xdr:colOff>
      <xdr:row>0</xdr:row>
      <xdr:rowOff>0</xdr:rowOff>
    </xdr:from>
    <xdr:to>
      <xdr:col>0</xdr:col>
      <xdr:colOff>312480</xdr:colOff>
      <xdr:row>1</xdr:row>
      <xdr:rowOff>123120</xdr:rowOff>
    </xdr:to>
    <xdr:pic>
      <xdr:nvPicPr>
        <xdr:cNvPr id="4" name="Picture 1" descr=""/>
        <xdr:cNvPicPr/>
      </xdr:nvPicPr>
      <xdr:blipFill>
        <a:blip r:embed="rId1"/>
        <a:stretch/>
      </xdr:blipFill>
      <xdr:spPr>
        <a:xfrm>
          <a:off x="2700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27000</xdr:colOff>
      <xdr:row>0</xdr:row>
      <xdr:rowOff>0</xdr:rowOff>
    </xdr:from>
    <xdr:to>
      <xdr:col>0</xdr:col>
      <xdr:colOff>312480</xdr:colOff>
      <xdr:row>1</xdr:row>
      <xdr:rowOff>123120</xdr:rowOff>
    </xdr:to>
    <xdr:pic>
      <xdr:nvPicPr>
        <xdr:cNvPr id="5" name="Picture 1" descr=""/>
        <xdr:cNvPicPr/>
      </xdr:nvPicPr>
      <xdr:blipFill>
        <a:blip r:embed="rId1"/>
        <a:stretch/>
      </xdr:blipFill>
      <xdr:spPr>
        <a:xfrm>
          <a:off x="2700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M101"/>
  <sheetViews>
    <sheetView windowProtection="fals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2" min="2" style="0" width="1.67515923566879"/>
    <col collapsed="false" hidden="false" max="3" min="3" style="0" width="4.1656050955414"/>
    <col collapsed="false" hidden="false" max="33" min="4" style="0" width="2.67515923566879"/>
    <col collapsed="false" hidden="false" max="34" min="34" style="0" width="3.33757961783439"/>
    <col collapsed="false" hidden="false" max="35" min="35" style="0" width="31.6687898089172"/>
    <col collapsed="false" hidden="false" max="37" min="36" style="0" width="2.5031847133758"/>
    <col collapsed="false" hidden="false" max="39" min="39" style="0" width="3.33757961783439"/>
    <col collapsed="false" hidden="false" max="40" min="40" style="0" width="13.3375796178344"/>
    <col collapsed="false" hidden="false" max="41" min="41" style="0" width="7.5031847133758"/>
    <col collapsed="false" hidden="false" max="42" min="42" style="0" width="4.1656050955414"/>
    <col collapsed="false" hidden="true" max="43" min="43" style="0" width="0"/>
    <col collapsed="false" hidden="false" max="44" min="44" style="0" width="13.6751592356688"/>
    <col collapsed="false" hidden="true" max="56" min="45" style="0" width="0"/>
    <col collapsed="false" hidden="false" max="57" min="57" style="0" width="66.4968152866242"/>
    <col collapsed="false" hidden="false" max="70" min="58" style="0" width="8.5031847133758"/>
    <col collapsed="false" hidden="true" max="91" min="71" style="0" width="0"/>
    <col collapsed="false" hidden="false" max="1025" min="92" style="0" width="8.5031847133758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S4" s="3" t="s">
        <v>10</v>
      </c>
    </row>
    <row r="5" customFormat="false" ht="12" hidden="false" customHeight="true" outlineLevel="0" collapsed="false">
      <c r="B5" s="6"/>
      <c r="D5" s="9" t="s">
        <v>11</v>
      </c>
      <c r="K5" s="10" t="s">
        <v>12</v>
      </c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R5" s="6"/>
      <c r="BS5" s="3" t="s">
        <v>5</v>
      </c>
    </row>
    <row r="6" customFormat="false" ht="36.95" hidden="false" customHeight="true" outlineLevel="0" collapsed="false">
      <c r="B6" s="6"/>
      <c r="D6" s="11" t="s">
        <v>13</v>
      </c>
      <c r="K6" s="12" t="s">
        <v>14</v>
      </c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R6" s="6"/>
      <c r="BS6" s="3" t="s">
        <v>5</v>
      </c>
    </row>
    <row r="7" customFormat="false" ht="12" hidden="false" customHeight="true" outlineLevel="0" collapsed="false">
      <c r="B7" s="6"/>
      <c r="D7" s="13" t="s">
        <v>15</v>
      </c>
      <c r="K7" s="14"/>
      <c r="AK7" s="13" t="s">
        <v>16</v>
      </c>
      <c r="AN7" s="14"/>
      <c r="AR7" s="6"/>
      <c r="BS7" s="3" t="s">
        <v>5</v>
      </c>
    </row>
    <row r="8" customFormat="false" ht="12" hidden="false" customHeight="true" outlineLevel="0" collapsed="false">
      <c r="B8" s="6"/>
      <c r="D8" s="13" t="s">
        <v>17</v>
      </c>
      <c r="K8" s="14" t="s">
        <v>18</v>
      </c>
      <c r="AK8" s="13" t="s">
        <v>19</v>
      </c>
      <c r="AN8" s="14" t="s">
        <v>20</v>
      </c>
      <c r="AR8" s="6"/>
      <c r="BS8" s="3" t="s">
        <v>5</v>
      </c>
    </row>
    <row r="9" customFormat="false" ht="14.4" hidden="false" customHeight="true" outlineLevel="0" collapsed="false">
      <c r="B9" s="6"/>
      <c r="AR9" s="6"/>
      <c r="BS9" s="3" t="s">
        <v>5</v>
      </c>
    </row>
    <row r="10" customFormat="false" ht="12" hidden="false" customHeight="true" outlineLevel="0" collapsed="false">
      <c r="B10" s="6"/>
      <c r="D10" s="13" t="s">
        <v>21</v>
      </c>
      <c r="AK10" s="13" t="s">
        <v>22</v>
      </c>
      <c r="AN10" s="14"/>
      <c r="AR10" s="6"/>
      <c r="BS10" s="3" t="s">
        <v>5</v>
      </c>
    </row>
    <row r="11" customFormat="false" ht="18.5" hidden="false" customHeight="true" outlineLevel="0" collapsed="false">
      <c r="B11" s="6"/>
      <c r="E11" s="14" t="s">
        <v>23</v>
      </c>
      <c r="AK11" s="13" t="s">
        <v>24</v>
      </c>
      <c r="AN11" s="14"/>
      <c r="AR11" s="6"/>
      <c r="BS11" s="3" t="s">
        <v>5</v>
      </c>
    </row>
    <row r="12" customFormat="false" ht="6.95" hidden="false" customHeight="true" outlineLevel="0" collapsed="false">
      <c r="B12" s="6"/>
      <c r="AR12" s="6"/>
      <c r="BS12" s="3" t="s">
        <v>5</v>
      </c>
    </row>
    <row r="13" customFormat="false" ht="12" hidden="false" customHeight="true" outlineLevel="0" collapsed="false">
      <c r="B13" s="6"/>
      <c r="D13" s="13" t="s">
        <v>25</v>
      </c>
      <c r="AK13" s="13" t="s">
        <v>22</v>
      </c>
      <c r="AN13" s="14"/>
      <c r="AR13" s="6"/>
      <c r="BS13" s="3" t="s">
        <v>5</v>
      </c>
    </row>
    <row r="14" customFormat="false" ht="12.8" hidden="false" customHeight="false" outlineLevel="0" collapsed="false">
      <c r="B14" s="6"/>
      <c r="E14" s="14" t="s">
        <v>23</v>
      </c>
      <c r="AK14" s="13" t="s">
        <v>24</v>
      </c>
      <c r="AN14" s="14"/>
      <c r="AR14" s="6"/>
      <c r="BS14" s="3" t="s">
        <v>5</v>
      </c>
    </row>
    <row r="15" customFormat="false" ht="6.95" hidden="false" customHeight="true" outlineLevel="0" collapsed="false">
      <c r="B15" s="6"/>
      <c r="AR15" s="6"/>
      <c r="BS15" s="3" t="s">
        <v>2</v>
      </c>
    </row>
    <row r="16" customFormat="false" ht="12" hidden="false" customHeight="true" outlineLevel="0" collapsed="false">
      <c r="B16" s="6"/>
      <c r="D16" s="13" t="s">
        <v>26</v>
      </c>
      <c r="AK16" s="13" t="s">
        <v>22</v>
      </c>
      <c r="AN16" s="14"/>
      <c r="AR16" s="6"/>
      <c r="BS16" s="3" t="s">
        <v>2</v>
      </c>
    </row>
    <row r="17" customFormat="false" ht="18.5" hidden="false" customHeight="true" outlineLevel="0" collapsed="false">
      <c r="B17" s="6"/>
      <c r="E17" s="14" t="s">
        <v>23</v>
      </c>
      <c r="AK17" s="13" t="s">
        <v>24</v>
      </c>
      <c r="AN17" s="14"/>
      <c r="AR17" s="6"/>
      <c r="BS17" s="3" t="s">
        <v>27</v>
      </c>
    </row>
    <row r="18" customFormat="false" ht="6.95" hidden="false" customHeight="true" outlineLevel="0" collapsed="false">
      <c r="B18" s="6"/>
      <c r="AR18" s="6"/>
      <c r="BS18" s="3" t="s">
        <v>5</v>
      </c>
    </row>
    <row r="19" customFormat="false" ht="12" hidden="false" customHeight="true" outlineLevel="0" collapsed="false">
      <c r="B19" s="6"/>
      <c r="D19" s="13" t="s">
        <v>28</v>
      </c>
      <c r="AK19" s="13" t="s">
        <v>22</v>
      </c>
      <c r="AN19" s="14"/>
      <c r="AR19" s="6"/>
      <c r="BS19" s="3" t="s">
        <v>5</v>
      </c>
    </row>
    <row r="20" customFormat="false" ht="18.5" hidden="false" customHeight="true" outlineLevel="0" collapsed="false">
      <c r="B20" s="6"/>
      <c r="E20" s="14" t="s">
        <v>23</v>
      </c>
      <c r="AK20" s="13" t="s">
        <v>24</v>
      </c>
      <c r="AN20" s="14"/>
      <c r="AR20" s="6"/>
      <c r="BS20" s="3" t="s">
        <v>27</v>
      </c>
    </row>
    <row r="21" customFormat="false" ht="6.95" hidden="false" customHeight="true" outlineLevel="0" collapsed="false">
      <c r="B21" s="6"/>
      <c r="AR21" s="6"/>
    </row>
    <row r="22" customFormat="false" ht="12" hidden="false" customHeight="true" outlineLevel="0" collapsed="false">
      <c r="B22" s="6"/>
      <c r="D22" s="13" t="s">
        <v>29</v>
      </c>
      <c r="AR22" s="6"/>
    </row>
    <row r="23" customFormat="false" ht="16.5" hidden="false" customHeight="true" outlineLevel="0" collapsed="false">
      <c r="B23" s="6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R23" s="6"/>
    </row>
    <row r="24" customFormat="false" ht="6.95" hidden="false" customHeight="true" outlineLevel="0" collapsed="false">
      <c r="B24" s="6"/>
      <c r="AR24" s="6"/>
    </row>
    <row r="25" customFormat="false" ht="6.95" hidden="false" customHeight="true" outlineLevel="0" collapsed="false">
      <c r="B25" s="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R25" s="6"/>
    </row>
    <row r="26" s="22" customFormat="true" ht="25.9" hidden="false" customHeight="true" outlineLevel="0" collapsed="false">
      <c r="A26" s="17"/>
      <c r="B26" s="18"/>
      <c r="C26" s="17"/>
      <c r="D26" s="19" t="s">
        <v>30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1" t="n">
        <f aca="false">ROUND(AG94,2)</f>
        <v>0</v>
      </c>
      <c r="AL26" s="21"/>
      <c r="AM26" s="21"/>
      <c r="AN26" s="21"/>
      <c r="AO26" s="21"/>
      <c r="AP26" s="17"/>
      <c r="AQ26" s="17"/>
      <c r="AR26" s="18"/>
      <c r="BE26" s="17"/>
    </row>
    <row r="27" customFormat="false" ht="6.95" hidden="false" customHeight="true" outlineLevel="0" collapsed="false">
      <c r="A27" s="17"/>
      <c r="B27" s="18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8"/>
      <c r="BE27" s="17"/>
    </row>
    <row r="28" customFormat="false" ht="12.8" hidden="false" customHeight="false" outlineLevel="0" collapsed="false">
      <c r="A28" s="17"/>
      <c r="B28" s="18"/>
      <c r="C28" s="17"/>
      <c r="D28" s="17"/>
      <c r="E28" s="17"/>
      <c r="F28" s="17"/>
      <c r="G28" s="17"/>
      <c r="H28" s="17"/>
      <c r="I28" s="17"/>
      <c r="J28" s="17"/>
      <c r="K28" s="17"/>
      <c r="L28" s="23" t="s">
        <v>31</v>
      </c>
      <c r="M28" s="23"/>
      <c r="N28" s="23"/>
      <c r="O28" s="23"/>
      <c r="P28" s="23"/>
      <c r="Q28" s="17"/>
      <c r="R28" s="17"/>
      <c r="S28" s="17"/>
      <c r="T28" s="17"/>
      <c r="U28" s="17"/>
      <c r="V28" s="17"/>
      <c r="W28" s="23" t="s">
        <v>32</v>
      </c>
      <c r="X28" s="23"/>
      <c r="Y28" s="23"/>
      <c r="Z28" s="23"/>
      <c r="AA28" s="23"/>
      <c r="AB28" s="23"/>
      <c r="AC28" s="23"/>
      <c r="AD28" s="23"/>
      <c r="AE28" s="23"/>
      <c r="AF28" s="17"/>
      <c r="AG28" s="17"/>
      <c r="AH28" s="17"/>
      <c r="AI28" s="17"/>
      <c r="AJ28" s="17"/>
      <c r="AK28" s="23" t="s">
        <v>33</v>
      </c>
      <c r="AL28" s="23"/>
      <c r="AM28" s="23"/>
      <c r="AN28" s="23"/>
      <c r="AO28" s="23"/>
      <c r="AP28" s="17"/>
      <c r="AQ28" s="17"/>
      <c r="AR28" s="18"/>
      <c r="BE28" s="17"/>
    </row>
    <row r="29" s="24" customFormat="true" ht="14.4" hidden="false" customHeight="true" outlineLevel="0" collapsed="false">
      <c r="B29" s="25"/>
      <c r="D29" s="13" t="s">
        <v>34</v>
      </c>
      <c r="F29" s="13" t="s">
        <v>35</v>
      </c>
      <c r="L29" s="26" t="n">
        <v>0.21</v>
      </c>
      <c r="M29" s="26"/>
      <c r="N29" s="26"/>
      <c r="O29" s="26"/>
      <c r="P29" s="26"/>
      <c r="W29" s="27" t="n">
        <f aca="false">ROUND(AZ94, 2)</f>
        <v>0</v>
      </c>
      <c r="X29" s="27"/>
      <c r="Y29" s="27"/>
      <c r="Z29" s="27"/>
      <c r="AA29" s="27"/>
      <c r="AB29" s="27"/>
      <c r="AC29" s="27"/>
      <c r="AD29" s="27"/>
      <c r="AE29" s="27"/>
      <c r="AK29" s="27" t="n">
        <f aca="false">ROUND(AV94, 2)</f>
        <v>0</v>
      </c>
      <c r="AL29" s="27"/>
      <c r="AM29" s="27"/>
      <c r="AN29" s="27"/>
      <c r="AO29" s="27"/>
      <c r="AR29" s="25"/>
    </row>
    <row r="30" customFormat="false" ht="14.4" hidden="false" customHeight="true" outlineLevel="0" collapsed="false">
      <c r="A30" s="24"/>
      <c r="B30" s="25"/>
      <c r="C30" s="24"/>
      <c r="D30" s="24"/>
      <c r="E30" s="24"/>
      <c r="F30" s="13" t="s">
        <v>36</v>
      </c>
      <c r="G30" s="24"/>
      <c r="H30" s="24"/>
      <c r="I30" s="24"/>
      <c r="J30" s="24"/>
      <c r="K30" s="24"/>
      <c r="L30" s="26" t="n">
        <v>0.15</v>
      </c>
      <c r="M30" s="26"/>
      <c r="N30" s="26"/>
      <c r="O30" s="26"/>
      <c r="P30" s="26"/>
      <c r="Q30" s="24"/>
      <c r="R30" s="24"/>
      <c r="S30" s="24"/>
      <c r="T30" s="24"/>
      <c r="U30" s="24"/>
      <c r="V30" s="24"/>
      <c r="W30" s="27" t="n">
        <f aca="false">ROUND(BA94, 2)</f>
        <v>0</v>
      </c>
      <c r="X30" s="27"/>
      <c r="Y30" s="27"/>
      <c r="Z30" s="27"/>
      <c r="AA30" s="27"/>
      <c r="AB30" s="27"/>
      <c r="AC30" s="27"/>
      <c r="AD30" s="27"/>
      <c r="AE30" s="27"/>
      <c r="AF30" s="24"/>
      <c r="AG30" s="24"/>
      <c r="AH30" s="24"/>
      <c r="AI30" s="24"/>
      <c r="AJ30" s="24"/>
      <c r="AK30" s="27" t="n">
        <f aca="false">ROUND(AW94, 2)</f>
        <v>0</v>
      </c>
      <c r="AL30" s="27"/>
      <c r="AM30" s="27"/>
      <c r="AN30" s="27"/>
      <c r="AO30" s="27"/>
      <c r="AP30" s="24"/>
      <c r="AQ30" s="24"/>
      <c r="AR30" s="25"/>
      <c r="BE30" s="24"/>
    </row>
    <row r="31" customFormat="false" ht="14.4" hidden="true" customHeight="true" outlineLevel="0" collapsed="false">
      <c r="A31" s="24"/>
      <c r="B31" s="25"/>
      <c r="C31" s="24"/>
      <c r="D31" s="24"/>
      <c r="E31" s="24"/>
      <c r="F31" s="13" t="s">
        <v>37</v>
      </c>
      <c r="G31" s="24"/>
      <c r="H31" s="24"/>
      <c r="I31" s="24"/>
      <c r="J31" s="24"/>
      <c r="K31" s="24"/>
      <c r="L31" s="26" t="n">
        <v>0.21</v>
      </c>
      <c r="M31" s="26"/>
      <c r="N31" s="26"/>
      <c r="O31" s="26"/>
      <c r="P31" s="26"/>
      <c r="Q31" s="24"/>
      <c r="R31" s="24"/>
      <c r="S31" s="24"/>
      <c r="T31" s="24"/>
      <c r="U31" s="24"/>
      <c r="V31" s="24"/>
      <c r="W31" s="27" t="n">
        <f aca="false">ROUND(BB94, 2)</f>
        <v>0</v>
      </c>
      <c r="X31" s="27"/>
      <c r="Y31" s="27"/>
      <c r="Z31" s="27"/>
      <c r="AA31" s="27"/>
      <c r="AB31" s="27"/>
      <c r="AC31" s="27"/>
      <c r="AD31" s="27"/>
      <c r="AE31" s="27"/>
      <c r="AF31" s="24"/>
      <c r="AG31" s="24"/>
      <c r="AH31" s="24"/>
      <c r="AI31" s="24"/>
      <c r="AJ31" s="24"/>
      <c r="AK31" s="27" t="n">
        <v>0</v>
      </c>
      <c r="AL31" s="27"/>
      <c r="AM31" s="27"/>
      <c r="AN31" s="27"/>
      <c r="AO31" s="27"/>
      <c r="AP31" s="24"/>
      <c r="AQ31" s="24"/>
      <c r="AR31" s="25"/>
      <c r="BE31" s="24"/>
    </row>
    <row r="32" customFormat="false" ht="14.4" hidden="true" customHeight="true" outlineLevel="0" collapsed="false">
      <c r="A32" s="24"/>
      <c r="B32" s="25"/>
      <c r="C32" s="24"/>
      <c r="D32" s="24"/>
      <c r="E32" s="24"/>
      <c r="F32" s="13" t="s">
        <v>38</v>
      </c>
      <c r="G32" s="24"/>
      <c r="H32" s="24"/>
      <c r="I32" s="24"/>
      <c r="J32" s="24"/>
      <c r="K32" s="24"/>
      <c r="L32" s="26" t="n">
        <v>0.15</v>
      </c>
      <c r="M32" s="26"/>
      <c r="N32" s="26"/>
      <c r="O32" s="26"/>
      <c r="P32" s="26"/>
      <c r="Q32" s="24"/>
      <c r="R32" s="24"/>
      <c r="S32" s="24"/>
      <c r="T32" s="24"/>
      <c r="U32" s="24"/>
      <c r="V32" s="24"/>
      <c r="W32" s="27" t="n">
        <f aca="false">ROUND(BC94, 2)</f>
        <v>0</v>
      </c>
      <c r="X32" s="27"/>
      <c r="Y32" s="27"/>
      <c r="Z32" s="27"/>
      <c r="AA32" s="27"/>
      <c r="AB32" s="27"/>
      <c r="AC32" s="27"/>
      <c r="AD32" s="27"/>
      <c r="AE32" s="27"/>
      <c r="AF32" s="24"/>
      <c r="AG32" s="24"/>
      <c r="AH32" s="24"/>
      <c r="AI32" s="24"/>
      <c r="AJ32" s="24"/>
      <c r="AK32" s="27" t="n">
        <v>0</v>
      </c>
      <c r="AL32" s="27"/>
      <c r="AM32" s="27"/>
      <c r="AN32" s="27"/>
      <c r="AO32" s="27"/>
      <c r="AP32" s="24"/>
      <c r="AQ32" s="24"/>
      <c r="AR32" s="25"/>
      <c r="BE32" s="24"/>
    </row>
    <row r="33" customFormat="false" ht="14.4" hidden="true" customHeight="true" outlineLevel="0" collapsed="false">
      <c r="A33" s="24"/>
      <c r="B33" s="25"/>
      <c r="C33" s="24"/>
      <c r="D33" s="24"/>
      <c r="E33" s="24"/>
      <c r="F33" s="13" t="s">
        <v>39</v>
      </c>
      <c r="G33" s="24"/>
      <c r="H33" s="24"/>
      <c r="I33" s="24"/>
      <c r="J33" s="24"/>
      <c r="K33" s="24"/>
      <c r="L33" s="26" t="n">
        <v>0</v>
      </c>
      <c r="M33" s="26"/>
      <c r="N33" s="26"/>
      <c r="O33" s="26"/>
      <c r="P33" s="26"/>
      <c r="Q33" s="24"/>
      <c r="R33" s="24"/>
      <c r="S33" s="24"/>
      <c r="T33" s="24"/>
      <c r="U33" s="24"/>
      <c r="V33" s="24"/>
      <c r="W33" s="27" t="n">
        <f aca="false">ROUND(BD94, 2)</f>
        <v>0</v>
      </c>
      <c r="X33" s="27"/>
      <c r="Y33" s="27"/>
      <c r="Z33" s="27"/>
      <c r="AA33" s="27"/>
      <c r="AB33" s="27"/>
      <c r="AC33" s="27"/>
      <c r="AD33" s="27"/>
      <c r="AE33" s="27"/>
      <c r="AF33" s="24"/>
      <c r="AG33" s="24"/>
      <c r="AH33" s="24"/>
      <c r="AI33" s="24"/>
      <c r="AJ33" s="24"/>
      <c r="AK33" s="27" t="n">
        <v>0</v>
      </c>
      <c r="AL33" s="27"/>
      <c r="AM33" s="27"/>
      <c r="AN33" s="27"/>
      <c r="AO33" s="27"/>
      <c r="AP33" s="24"/>
      <c r="AQ33" s="24"/>
      <c r="AR33" s="25"/>
      <c r="BE33" s="24"/>
    </row>
    <row r="34" s="22" customFormat="true" ht="6.95" hidden="false" customHeight="true" outlineLevel="0" collapsed="false">
      <c r="A34" s="17"/>
      <c r="B34" s="18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8"/>
      <c r="BE34" s="17"/>
    </row>
    <row r="35" customFormat="false" ht="25.9" hidden="false" customHeight="true" outlineLevel="0" collapsed="false">
      <c r="A35" s="17"/>
      <c r="B35" s="18"/>
      <c r="C35" s="28"/>
      <c r="D35" s="29" t="s">
        <v>40</v>
      </c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1" t="s">
        <v>41</v>
      </c>
      <c r="U35" s="30"/>
      <c r="V35" s="30"/>
      <c r="W35" s="30"/>
      <c r="X35" s="32" t="s">
        <v>42</v>
      </c>
      <c r="Y35" s="32"/>
      <c r="Z35" s="32"/>
      <c r="AA35" s="32"/>
      <c r="AB35" s="32"/>
      <c r="AC35" s="30"/>
      <c r="AD35" s="30"/>
      <c r="AE35" s="30"/>
      <c r="AF35" s="30"/>
      <c r="AG35" s="30"/>
      <c r="AH35" s="30"/>
      <c r="AI35" s="30"/>
      <c r="AJ35" s="30"/>
      <c r="AK35" s="33" t="n">
        <f aca="false">SUM(AK26:AK33)</f>
        <v>0</v>
      </c>
      <c r="AL35" s="33"/>
      <c r="AM35" s="33"/>
      <c r="AN35" s="33"/>
      <c r="AO35" s="33"/>
      <c r="AP35" s="28"/>
      <c r="AQ35" s="28"/>
      <c r="AR35" s="18"/>
      <c r="BE35" s="17"/>
    </row>
    <row r="36" customFormat="false" ht="6.95" hidden="false" customHeight="true" outlineLevel="0" collapsed="false">
      <c r="A36" s="17"/>
      <c r="B36" s="18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8"/>
      <c r="BE36" s="17"/>
    </row>
    <row r="37" customFormat="false" ht="14.4" hidden="false" customHeight="true" outlineLevel="0" collapsed="false">
      <c r="A37" s="17"/>
      <c r="B37" s="18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8"/>
      <c r="BE37" s="17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2" customFormat="true" ht="14.4" hidden="false" customHeight="true" outlineLevel="0" collapsed="false">
      <c r="B49" s="34"/>
      <c r="D49" s="35" t="s">
        <v>43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5" t="s">
        <v>44</v>
      </c>
      <c r="AI49" s="36"/>
      <c r="AJ49" s="36"/>
      <c r="AK49" s="36"/>
      <c r="AL49" s="36"/>
      <c r="AM49" s="36"/>
      <c r="AN49" s="36"/>
      <c r="AO49" s="36"/>
      <c r="AR49" s="34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2" customFormat="true" ht="12.8" hidden="false" customHeight="false" outlineLevel="0" collapsed="false">
      <c r="A60" s="17"/>
      <c r="B60" s="18"/>
      <c r="C60" s="17"/>
      <c r="D60" s="37" t="s">
        <v>45</v>
      </c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37" t="s">
        <v>46</v>
      </c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37" t="s">
        <v>45</v>
      </c>
      <c r="AI60" s="20"/>
      <c r="AJ60" s="20"/>
      <c r="AK60" s="20"/>
      <c r="AL60" s="20"/>
      <c r="AM60" s="37" t="s">
        <v>46</v>
      </c>
      <c r="AN60" s="20"/>
      <c r="AO60" s="20"/>
      <c r="AP60" s="17"/>
      <c r="AQ60" s="17"/>
      <c r="AR60" s="18"/>
      <c r="BE60" s="17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2" customFormat="true" ht="12.8" hidden="false" customHeight="false" outlineLevel="0" collapsed="false">
      <c r="A64" s="17"/>
      <c r="B64" s="18"/>
      <c r="C64" s="17"/>
      <c r="D64" s="35" t="s">
        <v>47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5" t="s">
        <v>48</v>
      </c>
      <c r="AI64" s="38"/>
      <c r="AJ64" s="38"/>
      <c r="AK64" s="38"/>
      <c r="AL64" s="38"/>
      <c r="AM64" s="38"/>
      <c r="AN64" s="38"/>
      <c r="AO64" s="38"/>
      <c r="AP64" s="17"/>
      <c r="AQ64" s="17"/>
      <c r="AR64" s="18"/>
      <c r="BE64" s="17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2" customFormat="true" ht="12.8" hidden="false" customHeight="false" outlineLevel="0" collapsed="false">
      <c r="A75" s="17"/>
      <c r="B75" s="18"/>
      <c r="C75" s="17"/>
      <c r="D75" s="37" t="s">
        <v>45</v>
      </c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37" t="s">
        <v>46</v>
      </c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37" t="s">
        <v>45</v>
      </c>
      <c r="AI75" s="20"/>
      <c r="AJ75" s="20"/>
      <c r="AK75" s="20"/>
      <c r="AL75" s="20"/>
      <c r="AM75" s="37" t="s">
        <v>46</v>
      </c>
      <c r="AN75" s="20"/>
      <c r="AO75" s="20"/>
      <c r="AP75" s="17"/>
      <c r="AQ75" s="17"/>
      <c r="AR75" s="18"/>
      <c r="BE75" s="17"/>
    </row>
    <row r="76" customFormat="false" ht="12.8" hidden="false" customHeight="false" outlineLevel="0" collapsed="false">
      <c r="A76" s="17"/>
      <c r="B76" s="18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8"/>
      <c r="BE76" s="17"/>
    </row>
    <row r="77" customFormat="false" ht="6.95" hidden="false" customHeight="true" outlineLevel="0" collapsed="false">
      <c r="A77" s="17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18"/>
      <c r="BE77" s="17"/>
    </row>
    <row r="81" s="22" customFormat="true" ht="6.95" hidden="false" customHeight="true" outlineLevel="0" collapsed="false">
      <c r="A81" s="17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18"/>
      <c r="BE81" s="17"/>
    </row>
    <row r="82" customFormat="false" ht="24.95" hidden="false" customHeight="true" outlineLevel="0" collapsed="false">
      <c r="A82" s="17"/>
      <c r="B82" s="18"/>
      <c r="C82" s="7" t="s">
        <v>49</v>
      </c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8"/>
      <c r="BE82" s="17"/>
    </row>
    <row r="83" customFormat="false" ht="6.95" hidden="false" customHeight="true" outlineLevel="0" collapsed="false">
      <c r="A83" s="17"/>
      <c r="B83" s="18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8"/>
      <c r="BE83" s="17"/>
    </row>
    <row r="84" s="43" customFormat="true" ht="12" hidden="false" customHeight="true" outlineLevel="0" collapsed="false">
      <c r="B84" s="44"/>
      <c r="C84" s="13" t="s">
        <v>11</v>
      </c>
      <c r="L84" s="43" t="str">
        <f aca="false">K5</f>
        <v>2020021-aa</v>
      </c>
      <c r="AR84" s="44"/>
    </row>
    <row r="85" s="45" customFormat="true" ht="36.95" hidden="false" customHeight="true" outlineLevel="0" collapsed="false">
      <c r="B85" s="46"/>
      <c r="C85" s="47" t="s">
        <v>13</v>
      </c>
      <c r="L85" s="48" t="str">
        <f aca="false">K6</f>
        <v>La-park u kd-úprava</v>
      </c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R85" s="46"/>
    </row>
    <row r="86" s="22" customFormat="true" ht="6.95" hidden="false" customHeight="true" outlineLevel="0" collapsed="false">
      <c r="A86" s="17"/>
      <c r="B86" s="18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8"/>
      <c r="BE86" s="17"/>
    </row>
    <row r="87" customFormat="false" ht="12" hidden="false" customHeight="true" outlineLevel="0" collapsed="false">
      <c r="A87" s="17"/>
      <c r="B87" s="18"/>
      <c r="C87" s="13" t="s">
        <v>17</v>
      </c>
      <c r="D87" s="17"/>
      <c r="E87" s="17"/>
      <c r="F87" s="17"/>
      <c r="G87" s="17"/>
      <c r="H87" s="17"/>
      <c r="I87" s="17"/>
      <c r="J87" s="17"/>
      <c r="K87" s="17"/>
      <c r="L87" s="49" t="str">
        <f aca="false">IF(K8="","",K8)</f>
        <v>Lanškroun</v>
      </c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3" t="s">
        <v>19</v>
      </c>
      <c r="AJ87" s="17"/>
      <c r="AK87" s="17"/>
      <c r="AL87" s="17"/>
      <c r="AM87" s="50" t="str">
        <f aca="false">IF(AN8= "","",AN8)</f>
        <v>21. 4. 2020</v>
      </c>
      <c r="AN87" s="50"/>
      <c r="AO87" s="17"/>
      <c r="AP87" s="17"/>
      <c r="AQ87" s="17"/>
      <c r="AR87" s="18"/>
      <c r="BE87" s="17"/>
    </row>
    <row r="88" customFormat="false" ht="6.95" hidden="false" customHeight="true" outlineLevel="0" collapsed="false">
      <c r="A88" s="17"/>
      <c r="B88" s="18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8"/>
      <c r="BE88" s="17"/>
    </row>
    <row r="89" customFormat="false" ht="15.15" hidden="false" customHeight="true" outlineLevel="0" collapsed="false">
      <c r="A89" s="17"/>
      <c r="B89" s="18"/>
      <c r="C89" s="13" t="s">
        <v>21</v>
      </c>
      <c r="D89" s="17"/>
      <c r="E89" s="17"/>
      <c r="F89" s="17"/>
      <c r="G89" s="17"/>
      <c r="H89" s="17"/>
      <c r="I89" s="17"/>
      <c r="J89" s="17"/>
      <c r="K89" s="17"/>
      <c r="L89" s="43" t="str">
        <f aca="false">IF(E11= "","",E11)</f>
        <v> </v>
      </c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3" t="s">
        <v>26</v>
      </c>
      <c r="AJ89" s="17"/>
      <c r="AK89" s="17"/>
      <c r="AL89" s="17"/>
      <c r="AM89" s="51" t="str">
        <f aca="false">IF(E17="","",E17)</f>
        <v> </v>
      </c>
      <c r="AN89" s="51"/>
      <c r="AO89" s="51"/>
      <c r="AP89" s="51"/>
      <c r="AQ89" s="17"/>
      <c r="AR89" s="18"/>
      <c r="AS89" s="52" t="s">
        <v>50</v>
      </c>
      <c r="AT89" s="52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17"/>
    </row>
    <row r="90" customFormat="false" ht="15.15" hidden="false" customHeight="true" outlineLevel="0" collapsed="false">
      <c r="A90" s="17"/>
      <c r="B90" s="18"/>
      <c r="C90" s="13" t="s">
        <v>25</v>
      </c>
      <c r="D90" s="17"/>
      <c r="E90" s="17"/>
      <c r="F90" s="17"/>
      <c r="G90" s="17"/>
      <c r="H90" s="17"/>
      <c r="I90" s="17"/>
      <c r="J90" s="17"/>
      <c r="K90" s="17"/>
      <c r="L90" s="43" t="str">
        <f aca="false">IF(E14="","",E14)</f>
        <v> </v>
      </c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3" t="s">
        <v>28</v>
      </c>
      <c r="AJ90" s="17"/>
      <c r="AK90" s="17"/>
      <c r="AL90" s="17"/>
      <c r="AM90" s="51" t="str">
        <f aca="false">IF(E20="","",E20)</f>
        <v> </v>
      </c>
      <c r="AN90" s="51"/>
      <c r="AO90" s="51"/>
      <c r="AP90" s="51"/>
      <c r="AQ90" s="17"/>
      <c r="AR90" s="18"/>
      <c r="AS90" s="52"/>
      <c r="AT90" s="52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17"/>
    </row>
    <row r="91" customFormat="false" ht="10.8" hidden="false" customHeight="true" outlineLevel="0" collapsed="false">
      <c r="A91" s="17"/>
      <c r="B91" s="18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8"/>
      <c r="AS91" s="52"/>
      <c r="AT91" s="52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17"/>
    </row>
    <row r="92" customFormat="false" ht="29.3" hidden="false" customHeight="true" outlineLevel="0" collapsed="false">
      <c r="A92" s="17"/>
      <c r="B92" s="18"/>
      <c r="C92" s="57" t="s">
        <v>51</v>
      </c>
      <c r="D92" s="57"/>
      <c r="E92" s="57"/>
      <c r="F92" s="57"/>
      <c r="G92" s="57"/>
      <c r="H92" s="58"/>
      <c r="I92" s="59" t="s">
        <v>52</v>
      </c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60" t="s">
        <v>53</v>
      </c>
      <c r="AH92" s="60"/>
      <c r="AI92" s="60"/>
      <c r="AJ92" s="60"/>
      <c r="AK92" s="60"/>
      <c r="AL92" s="60"/>
      <c r="AM92" s="60"/>
      <c r="AN92" s="61" t="s">
        <v>54</v>
      </c>
      <c r="AO92" s="61"/>
      <c r="AP92" s="61"/>
      <c r="AQ92" s="62" t="s">
        <v>55</v>
      </c>
      <c r="AR92" s="18"/>
      <c r="AS92" s="63" t="s">
        <v>56</v>
      </c>
      <c r="AT92" s="64" t="s">
        <v>57</v>
      </c>
      <c r="AU92" s="64" t="s">
        <v>58</v>
      </c>
      <c r="AV92" s="64" t="s">
        <v>59</v>
      </c>
      <c r="AW92" s="64" t="s">
        <v>60</v>
      </c>
      <c r="AX92" s="64" t="s">
        <v>61</v>
      </c>
      <c r="AY92" s="64" t="s">
        <v>62</v>
      </c>
      <c r="AZ92" s="64" t="s">
        <v>63</v>
      </c>
      <c r="BA92" s="64" t="s">
        <v>64</v>
      </c>
      <c r="BB92" s="64" t="s">
        <v>65</v>
      </c>
      <c r="BC92" s="64" t="s">
        <v>66</v>
      </c>
      <c r="BD92" s="65" t="s">
        <v>67</v>
      </c>
      <c r="BE92" s="17"/>
    </row>
    <row r="93" customFormat="false" ht="10.8" hidden="false" customHeight="true" outlineLevel="0" collapsed="false">
      <c r="A93" s="17"/>
      <c r="B93" s="18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8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17"/>
    </row>
    <row r="94" s="69" customFormat="true" ht="32.4" hidden="false" customHeight="true" outlineLevel="0" collapsed="false">
      <c r="B94" s="70"/>
      <c r="C94" s="71" t="s">
        <v>68</v>
      </c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73" t="n">
        <f aca="false">ROUND(SUM(AG95:AG99),2)</f>
        <v>0</v>
      </c>
      <c r="AH94" s="73"/>
      <c r="AI94" s="73"/>
      <c r="AJ94" s="73"/>
      <c r="AK94" s="73"/>
      <c r="AL94" s="73"/>
      <c r="AM94" s="73"/>
      <c r="AN94" s="74" t="n">
        <f aca="false">SUM(AG94,AT94)</f>
        <v>0</v>
      </c>
      <c r="AO94" s="74"/>
      <c r="AP94" s="74"/>
      <c r="AQ94" s="75"/>
      <c r="AR94" s="70"/>
      <c r="AS94" s="76" t="n">
        <f aca="false">ROUND(SUM(AS95:AS99),2)</f>
        <v>0</v>
      </c>
      <c r="AT94" s="77" t="n">
        <f aca="false">ROUND(SUM(AV94:AW94),2)</f>
        <v>0</v>
      </c>
      <c r="AU94" s="78" t="n">
        <f aca="false">ROUND(SUM(AU95:AU99),5)</f>
        <v>2236.35753</v>
      </c>
      <c r="AV94" s="77" t="n">
        <f aca="false">ROUND(AZ94*L29,2)</f>
        <v>0</v>
      </c>
      <c r="AW94" s="77" t="n">
        <f aca="false">ROUND(BA94*L30,2)</f>
        <v>0</v>
      </c>
      <c r="AX94" s="77" t="n">
        <f aca="false">ROUND(BB94*L29,2)</f>
        <v>0</v>
      </c>
      <c r="AY94" s="77" t="n">
        <f aca="false">ROUND(BC94*L30,2)</f>
        <v>0</v>
      </c>
      <c r="AZ94" s="77" t="n">
        <f aca="false">ROUND(SUM(AZ95:AZ99),2)</f>
        <v>0</v>
      </c>
      <c r="BA94" s="77" t="n">
        <f aca="false">ROUND(SUM(BA95:BA99),2)</f>
        <v>0</v>
      </c>
      <c r="BB94" s="77" t="n">
        <f aca="false">ROUND(SUM(BB95:BB99),2)</f>
        <v>0</v>
      </c>
      <c r="BC94" s="77" t="n">
        <f aca="false">ROUND(SUM(BC95:BC99),2)</f>
        <v>0</v>
      </c>
      <c r="BD94" s="79" t="n">
        <f aca="false">ROUND(SUM(BD95:BD99),2)</f>
        <v>0</v>
      </c>
      <c r="BS94" s="80" t="s">
        <v>69</v>
      </c>
      <c r="BT94" s="80" t="s">
        <v>70</v>
      </c>
      <c r="BU94" s="81" t="s">
        <v>71</v>
      </c>
      <c r="BV94" s="80" t="s">
        <v>72</v>
      </c>
      <c r="BW94" s="80" t="s">
        <v>3</v>
      </c>
      <c r="BX94" s="80" t="s">
        <v>73</v>
      </c>
      <c r="CL94" s="80"/>
    </row>
    <row r="95" s="93" customFormat="true" ht="27" hidden="false" customHeight="true" outlineLevel="0" collapsed="false">
      <c r="A95" s="82" t="s">
        <v>74</v>
      </c>
      <c r="B95" s="83"/>
      <c r="C95" s="84"/>
      <c r="D95" s="85" t="s">
        <v>75</v>
      </c>
      <c r="E95" s="85"/>
      <c r="F95" s="85"/>
      <c r="G95" s="85"/>
      <c r="H95" s="85"/>
      <c r="I95" s="86"/>
      <c r="J95" s="85" t="s">
        <v>76</v>
      </c>
      <c r="K95" s="85"/>
      <c r="L95" s="85"/>
      <c r="M95" s="85"/>
      <c r="N95" s="85"/>
      <c r="O95" s="85"/>
      <c r="P95" s="85"/>
      <c r="Q95" s="85"/>
      <c r="R95" s="85"/>
      <c r="S95" s="85"/>
      <c r="T95" s="85"/>
      <c r="U95" s="85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7" t="n">
        <f aca="false">'20200211-1aa - SO 01 - PŘ...'!J30</f>
        <v>0</v>
      </c>
      <c r="AH95" s="87"/>
      <c r="AI95" s="87"/>
      <c r="AJ95" s="87"/>
      <c r="AK95" s="87"/>
      <c r="AL95" s="87"/>
      <c r="AM95" s="87"/>
      <c r="AN95" s="87" t="n">
        <f aca="false">SUM(AG95,AT95)</f>
        <v>0</v>
      </c>
      <c r="AO95" s="87"/>
      <c r="AP95" s="87"/>
      <c r="AQ95" s="88" t="s">
        <v>77</v>
      </c>
      <c r="AR95" s="83"/>
      <c r="AS95" s="89" t="n">
        <v>0</v>
      </c>
      <c r="AT95" s="90" t="n">
        <f aca="false">ROUND(SUM(AV95:AW95),2)</f>
        <v>0</v>
      </c>
      <c r="AU95" s="91" t="n">
        <f aca="false">'20200211-1aa - SO 01 - PŘ...'!P118</f>
        <v>489.1644</v>
      </c>
      <c r="AV95" s="90" t="n">
        <f aca="false">'20200211-1aa - SO 01 - PŘ...'!J33</f>
        <v>0</v>
      </c>
      <c r="AW95" s="90" t="n">
        <f aca="false">'20200211-1aa - SO 01 - PŘ...'!J34</f>
        <v>0</v>
      </c>
      <c r="AX95" s="90" t="n">
        <f aca="false">'20200211-1aa - SO 01 - PŘ...'!J35</f>
        <v>0</v>
      </c>
      <c r="AY95" s="90" t="n">
        <f aca="false">'20200211-1aa - SO 01 - PŘ...'!J36</f>
        <v>0</v>
      </c>
      <c r="AZ95" s="90" t="n">
        <f aca="false">'20200211-1aa - SO 01 - PŘ...'!F33</f>
        <v>0</v>
      </c>
      <c r="BA95" s="90" t="n">
        <f aca="false">'20200211-1aa - SO 01 - PŘ...'!F34</f>
        <v>0</v>
      </c>
      <c r="BB95" s="90" t="n">
        <f aca="false">'20200211-1aa - SO 01 - PŘ...'!F35</f>
        <v>0</v>
      </c>
      <c r="BC95" s="90" t="n">
        <f aca="false">'20200211-1aa - SO 01 - PŘ...'!F36</f>
        <v>0</v>
      </c>
      <c r="BD95" s="92" t="n">
        <f aca="false">'20200211-1aa - SO 01 - PŘ...'!F37</f>
        <v>0</v>
      </c>
      <c r="BT95" s="94" t="s">
        <v>78</v>
      </c>
      <c r="BV95" s="94" t="s">
        <v>72</v>
      </c>
      <c r="BW95" s="94" t="s">
        <v>79</v>
      </c>
      <c r="BX95" s="94" t="s">
        <v>3</v>
      </c>
      <c r="CL95" s="94"/>
      <c r="CM95" s="94" t="s">
        <v>80</v>
      </c>
    </row>
    <row r="96" s="93" customFormat="true" ht="27" hidden="false" customHeight="true" outlineLevel="0" collapsed="false">
      <c r="A96" s="82" t="s">
        <v>74</v>
      </c>
      <c r="B96" s="83"/>
      <c r="C96" s="84"/>
      <c r="D96" s="85" t="s">
        <v>81</v>
      </c>
      <c r="E96" s="85"/>
      <c r="F96" s="85"/>
      <c r="G96" s="85"/>
      <c r="H96" s="85"/>
      <c r="I96" s="86"/>
      <c r="J96" s="85" t="s">
        <v>82</v>
      </c>
      <c r="K96" s="85"/>
      <c r="L96" s="85"/>
      <c r="M96" s="85"/>
      <c r="N96" s="85"/>
      <c r="O96" s="85"/>
      <c r="P96" s="85"/>
      <c r="Q96" s="85"/>
      <c r="R96" s="85"/>
      <c r="S96" s="85"/>
      <c r="T96" s="85"/>
      <c r="U96" s="85"/>
      <c r="V96" s="85"/>
      <c r="W96" s="85"/>
      <c r="X96" s="85"/>
      <c r="Y96" s="85"/>
      <c r="Z96" s="85"/>
      <c r="AA96" s="85"/>
      <c r="AB96" s="85"/>
      <c r="AC96" s="85"/>
      <c r="AD96" s="85"/>
      <c r="AE96" s="85"/>
      <c r="AF96" s="85"/>
      <c r="AG96" s="87" t="n">
        <f aca="false">'20200211-2aa - SO 02 - KO...'!J30</f>
        <v>0</v>
      </c>
      <c r="AH96" s="87"/>
      <c r="AI96" s="87"/>
      <c r="AJ96" s="87"/>
      <c r="AK96" s="87"/>
      <c r="AL96" s="87"/>
      <c r="AM96" s="87"/>
      <c r="AN96" s="87" t="n">
        <f aca="false">SUM(AG96,AT96)</f>
        <v>0</v>
      </c>
      <c r="AO96" s="87"/>
      <c r="AP96" s="87"/>
      <c r="AQ96" s="88" t="s">
        <v>77</v>
      </c>
      <c r="AR96" s="83"/>
      <c r="AS96" s="89" t="n">
        <v>0</v>
      </c>
      <c r="AT96" s="90" t="n">
        <f aca="false">ROUND(SUM(AV96:AW96),2)</f>
        <v>0</v>
      </c>
      <c r="AU96" s="91" t="n">
        <f aca="false">'20200211-2aa - SO 02 - KO...'!P119</f>
        <v>38.07828</v>
      </c>
      <c r="AV96" s="90" t="n">
        <f aca="false">'20200211-2aa - SO 02 - KO...'!J33</f>
        <v>0</v>
      </c>
      <c r="AW96" s="90" t="n">
        <f aca="false">'20200211-2aa - SO 02 - KO...'!J34</f>
        <v>0</v>
      </c>
      <c r="AX96" s="90" t="n">
        <f aca="false">'20200211-2aa - SO 02 - KO...'!J35</f>
        <v>0</v>
      </c>
      <c r="AY96" s="90" t="n">
        <f aca="false">'20200211-2aa - SO 02 - KO...'!J36</f>
        <v>0</v>
      </c>
      <c r="AZ96" s="90" t="n">
        <f aca="false">'20200211-2aa - SO 02 - KO...'!F33</f>
        <v>0</v>
      </c>
      <c r="BA96" s="90" t="n">
        <f aca="false">'20200211-2aa - SO 02 - KO...'!F34</f>
        <v>0</v>
      </c>
      <c r="BB96" s="90" t="n">
        <f aca="false">'20200211-2aa - SO 02 - KO...'!F35</f>
        <v>0</v>
      </c>
      <c r="BC96" s="90" t="n">
        <f aca="false">'20200211-2aa - SO 02 - KO...'!F36</f>
        <v>0</v>
      </c>
      <c r="BD96" s="92" t="n">
        <f aca="false">'20200211-2aa - SO 02 - KO...'!F37</f>
        <v>0</v>
      </c>
      <c r="BT96" s="94" t="s">
        <v>78</v>
      </c>
      <c r="BV96" s="94" t="s">
        <v>72</v>
      </c>
      <c r="BW96" s="94" t="s">
        <v>83</v>
      </c>
      <c r="BX96" s="94" t="s">
        <v>3</v>
      </c>
      <c r="CL96" s="94"/>
      <c r="CM96" s="94" t="s">
        <v>80</v>
      </c>
    </row>
    <row r="97" s="93" customFormat="true" ht="27" hidden="false" customHeight="true" outlineLevel="0" collapsed="false">
      <c r="A97" s="82" t="s">
        <v>74</v>
      </c>
      <c r="B97" s="83"/>
      <c r="C97" s="84"/>
      <c r="D97" s="85" t="s">
        <v>84</v>
      </c>
      <c r="E97" s="85"/>
      <c r="F97" s="85"/>
      <c r="G97" s="85"/>
      <c r="H97" s="85"/>
      <c r="I97" s="86"/>
      <c r="J97" s="85" t="s">
        <v>85</v>
      </c>
      <c r="K97" s="85"/>
      <c r="L97" s="85"/>
      <c r="M97" s="85"/>
      <c r="N97" s="85"/>
      <c r="O97" s="85"/>
      <c r="P97" s="85"/>
      <c r="Q97" s="85"/>
      <c r="R97" s="85"/>
      <c r="S97" s="85"/>
      <c r="T97" s="85"/>
      <c r="U97" s="85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7" t="n">
        <f aca="false">'20200211-3aa - SO 03 - ŘE...'!J30</f>
        <v>0</v>
      </c>
      <c r="AH97" s="87"/>
      <c r="AI97" s="87"/>
      <c r="AJ97" s="87"/>
      <c r="AK97" s="87"/>
      <c r="AL97" s="87"/>
      <c r="AM97" s="87"/>
      <c r="AN97" s="87" t="n">
        <f aca="false">SUM(AG97,AT97)</f>
        <v>0</v>
      </c>
      <c r="AO97" s="87"/>
      <c r="AP97" s="87"/>
      <c r="AQ97" s="88" t="s">
        <v>77</v>
      </c>
      <c r="AR97" s="83"/>
      <c r="AS97" s="89" t="n">
        <v>0</v>
      </c>
      <c r="AT97" s="90" t="n">
        <f aca="false">ROUND(SUM(AV97:AW97),2)</f>
        <v>0</v>
      </c>
      <c r="AU97" s="91" t="n">
        <f aca="false">'20200211-3aa - SO 03 - ŘE...'!P122</f>
        <v>1685.871431</v>
      </c>
      <c r="AV97" s="90" t="n">
        <f aca="false">'20200211-3aa - SO 03 - ŘE...'!J33</f>
        <v>0</v>
      </c>
      <c r="AW97" s="90" t="n">
        <f aca="false">'20200211-3aa - SO 03 - ŘE...'!J34</f>
        <v>0</v>
      </c>
      <c r="AX97" s="90" t="n">
        <f aca="false">'20200211-3aa - SO 03 - ŘE...'!J35</f>
        <v>0</v>
      </c>
      <c r="AY97" s="90" t="n">
        <f aca="false">'20200211-3aa - SO 03 - ŘE...'!J36</f>
        <v>0</v>
      </c>
      <c r="AZ97" s="90" t="n">
        <f aca="false">'20200211-3aa - SO 03 - ŘE...'!F33</f>
        <v>0</v>
      </c>
      <c r="BA97" s="90" t="n">
        <f aca="false">'20200211-3aa - SO 03 - ŘE...'!F34</f>
        <v>0</v>
      </c>
      <c r="BB97" s="90" t="n">
        <f aca="false">'20200211-3aa - SO 03 - ŘE...'!F35</f>
        <v>0</v>
      </c>
      <c r="BC97" s="90" t="n">
        <f aca="false">'20200211-3aa - SO 03 - ŘE...'!F36</f>
        <v>0</v>
      </c>
      <c r="BD97" s="92" t="n">
        <f aca="false">'20200211-3aa - SO 03 - ŘE...'!F37</f>
        <v>0</v>
      </c>
      <c r="BT97" s="94" t="s">
        <v>78</v>
      </c>
      <c r="BV97" s="94" t="s">
        <v>72</v>
      </c>
      <c r="BW97" s="94" t="s">
        <v>86</v>
      </c>
      <c r="BX97" s="94" t="s">
        <v>3</v>
      </c>
      <c r="CL97" s="94"/>
      <c r="CM97" s="94" t="s">
        <v>80</v>
      </c>
    </row>
    <row r="98" s="93" customFormat="true" ht="27" hidden="false" customHeight="true" outlineLevel="0" collapsed="false">
      <c r="A98" s="82" t="s">
        <v>74</v>
      </c>
      <c r="B98" s="83"/>
      <c r="C98" s="84"/>
      <c r="D98" s="85" t="s">
        <v>87</v>
      </c>
      <c r="E98" s="85"/>
      <c r="F98" s="85"/>
      <c r="G98" s="85"/>
      <c r="H98" s="85"/>
      <c r="I98" s="86"/>
      <c r="J98" s="85" t="s">
        <v>88</v>
      </c>
      <c r="K98" s="85"/>
      <c r="L98" s="85"/>
      <c r="M98" s="85"/>
      <c r="N98" s="85"/>
      <c r="O98" s="85"/>
      <c r="P98" s="85"/>
      <c r="Q98" s="85"/>
      <c r="R98" s="85"/>
      <c r="S98" s="85"/>
      <c r="T98" s="85"/>
      <c r="U98" s="85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5"/>
      <c r="AG98" s="87" t="n">
        <f aca="false">'20200211-4aa - SO 04 - MO...'!J30</f>
        <v>0</v>
      </c>
      <c r="AH98" s="87"/>
      <c r="AI98" s="87"/>
      <c r="AJ98" s="87"/>
      <c r="AK98" s="87"/>
      <c r="AL98" s="87"/>
      <c r="AM98" s="87"/>
      <c r="AN98" s="87" t="n">
        <f aca="false">SUM(AG98,AT98)</f>
        <v>0</v>
      </c>
      <c r="AO98" s="87"/>
      <c r="AP98" s="87"/>
      <c r="AQ98" s="88" t="s">
        <v>77</v>
      </c>
      <c r="AR98" s="83"/>
      <c r="AS98" s="89" t="n">
        <v>0</v>
      </c>
      <c r="AT98" s="90" t="n">
        <f aca="false">ROUND(SUM(AV98:AW98),2)</f>
        <v>0</v>
      </c>
      <c r="AU98" s="91" t="n">
        <f aca="false">'20200211-4aa - SO 04 - MO...'!P122</f>
        <v>23.243415</v>
      </c>
      <c r="AV98" s="90" t="n">
        <f aca="false">'20200211-4aa - SO 04 - MO...'!J33</f>
        <v>0</v>
      </c>
      <c r="AW98" s="90" t="n">
        <f aca="false">'20200211-4aa - SO 04 - MO...'!J34</f>
        <v>0</v>
      </c>
      <c r="AX98" s="90" t="n">
        <f aca="false">'20200211-4aa - SO 04 - MO...'!J35</f>
        <v>0</v>
      </c>
      <c r="AY98" s="90" t="n">
        <f aca="false">'20200211-4aa - SO 04 - MO...'!J36</f>
        <v>0</v>
      </c>
      <c r="AZ98" s="90" t="n">
        <f aca="false">'20200211-4aa - SO 04 - MO...'!F33</f>
        <v>0</v>
      </c>
      <c r="BA98" s="90" t="n">
        <f aca="false">'20200211-4aa - SO 04 - MO...'!F34</f>
        <v>0</v>
      </c>
      <c r="BB98" s="90" t="n">
        <f aca="false">'20200211-4aa - SO 04 - MO...'!F35</f>
        <v>0</v>
      </c>
      <c r="BC98" s="90" t="n">
        <f aca="false">'20200211-4aa - SO 04 - MO...'!F36</f>
        <v>0</v>
      </c>
      <c r="BD98" s="92" t="n">
        <f aca="false">'20200211-4aa - SO 04 - MO...'!F37</f>
        <v>0</v>
      </c>
      <c r="BT98" s="94" t="s">
        <v>78</v>
      </c>
      <c r="BV98" s="94" t="s">
        <v>72</v>
      </c>
      <c r="BW98" s="94" t="s">
        <v>89</v>
      </c>
      <c r="BX98" s="94" t="s">
        <v>3</v>
      </c>
      <c r="CL98" s="94"/>
      <c r="CM98" s="94" t="s">
        <v>80</v>
      </c>
    </row>
    <row r="99" customFormat="false" ht="27" hidden="false" customHeight="true" outlineLevel="0" collapsed="false">
      <c r="A99" s="82" t="s">
        <v>74</v>
      </c>
      <c r="B99" s="83"/>
      <c r="C99" s="84"/>
      <c r="D99" s="85" t="s">
        <v>90</v>
      </c>
      <c r="E99" s="85"/>
      <c r="F99" s="85"/>
      <c r="G99" s="85"/>
      <c r="H99" s="85"/>
      <c r="I99" s="86"/>
      <c r="J99" s="85" t="s">
        <v>91</v>
      </c>
      <c r="K99" s="85"/>
      <c r="L99" s="85"/>
      <c r="M99" s="85"/>
      <c r="N99" s="85"/>
      <c r="O99" s="85"/>
      <c r="P99" s="85"/>
      <c r="Q99" s="85"/>
      <c r="R99" s="85"/>
      <c r="S99" s="85"/>
      <c r="T99" s="85"/>
      <c r="U99" s="85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7" t="n">
        <f aca="false">'20200211-5aa - OSTATNÍ NÁ...'!J30</f>
        <v>0</v>
      </c>
      <c r="AH99" s="87"/>
      <c r="AI99" s="87"/>
      <c r="AJ99" s="87"/>
      <c r="AK99" s="87"/>
      <c r="AL99" s="87"/>
      <c r="AM99" s="87"/>
      <c r="AN99" s="87" t="n">
        <f aca="false">SUM(AG99,AT99)</f>
        <v>0</v>
      </c>
      <c r="AO99" s="87"/>
      <c r="AP99" s="87"/>
      <c r="AQ99" s="88" t="s">
        <v>92</v>
      </c>
      <c r="AR99" s="83"/>
      <c r="AS99" s="95" t="n">
        <v>0</v>
      </c>
      <c r="AT99" s="96" t="n">
        <f aca="false">ROUND(SUM(AV99:AW99),2)</f>
        <v>0</v>
      </c>
      <c r="AU99" s="97" t="n">
        <f aca="false">'20200211-5aa - OSTATNÍ NÁ...'!P117</f>
        <v>0</v>
      </c>
      <c r="AV99" s="96" t="n">
        <f aca="false">'20200211-5aa - OSTATNÍ NÁ...'!J33</f>
        <v>0</v>
      </c>
      <c r="AW99" s="96" t="n">
        <f aca="false">'20200211-5aa - OSTATNÍ NÁ...'!J34</f>
        <v>0</v>
      </c>
      <c r="AX99" s="96" t="n">
        <f aca="false">'20200211-5aa - OSTATNÍ NÁ...'!J35</f>
        <v>0</v>
      </c>
      <c r="AY99" s="96" t="n">
        <f aca="false">'20200211-5aa - OSTATNÍ NÁ...'!J36</f>
        <v>0</v>
      </c>
      <c r="AZ99" s="96" t="n">
        <f aca="false">'20200211-5aa - OSTATNÍ NÁ...'!F33</f>
        <v>0</v>
      </c>
      <c r="BA99" s="96" t="n">
        <f aca="false">'20200211-5aa - OSTATNÍ NÁ...'!F34</f>
        <v>0</v>
      </c>
      <c r="BB99" s="96" t="n">
        <f aca="false">'20200211-5aa - OSTATNÍ NÁ...'!F35</f>
        <v>0</v>
      </c>
      <c r="BC99" s="96" t="n">
        <f aca="false">'20200211-5aa - OSTATNÍ NÁ...'!F36</f>
        <v>0</v>
      </c>
      <c r="BD99" s="98" t="n">
        <f aca="false">'20200211-5aa - OSTATNÍ NÁ...'!F37</f>
        <v>0</v>
      </c>
      <c r="BE99" s="93"/>
      <c r="BT99" s="94" t="s">
        <v>78</v>
      </c>
      <c r="BV99" s="94" t="s">
        <v>72</v>
      </c>
      <c r="BW99" s="94" t="s">
        <v>93</v>
      </c>
      <c r="BX99" s="94" t="s">
        <v>3</v>
      </c>
      <c r="CL99" s="94"/>
      <c r="CM99" s="94" t="s">
        <v>80</v>
      </c>
    </row>
    <row r="100" s="22" customFormat="true" ht="30" hidden="false" customHeight="true" outlineLevel="0" collapsed="false">
      <c r="A100" s="17"/>
      <c r="B100" s="18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7"/>
      <c r="AQ100" s="17"/>
      <c r="AR100" s="18"/>
      <c r="AS100" s="17"/>
      <c r="AT100" s="17"/>
      <c r="AU100" s="17"/>
      <c r="AV100" s="17"/>
      <c r="AW100" s="17"/>
      <c r="AX100" s="17"/>
      <c r="AY100" s="17"/>
      <c r="AZ100" s="17"/>
      <c r="BA100" s="17"/>
      <c r="BB100" s="17"/>
      <c r="BC100" s="17"/>
      <c r="BD100" s="17"/>
      <c r="BE100" s="17"/>
    </row>
    <row r="101" customFormat="false" ht="6.95" hidden="false" customHeight="true" outlineLevel="0" collapsed="false">
      <c r="A101" s="17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18"/>
      <c r="AS101" s="17"/>
      <c r="AT101" s="17"/>
      <c r="AU101" s="17"/>
      <c r="AV101" s="17"/>
      <c r="AW101" s="17"/>
      <c r="AX101" s="17"/>
      <c r="AY101" s="17"/>
      <c r="AZ101" s="17"/>
      <c r="BA101" s="17"/>
      <c r="BB101" s="17"/>
      <c r="BC101" s="17"/>
      <c r="BD101" s="17"/>
      <c r="BE101" s="17"/>
    </row>
  </sheetData>
  <mergeCells count="56">
    <mergeCell ref="AR2:BE2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  <mergeCell ref="D96:H96"/>
    <mergeCell ref="J96:AF96"/>
    <mergeCell ref="AG96:AM96"/>
    <mergeCell ref="AN96:AP96"/>
    <mergeCell ref="D97:H97"/>
    <mergeCell ref="J97:AF97"/>
    <mergeCell ref="AG97:AM97"/>
    <mergeCell ref="AN97:AP97"/>
    <mergeCell ref="D98:H98"/>
    <mergeCell ref="J98:AF98"/>
    <mergeCell ref="AG98:AM98"/>
    <mergeCell ref="AN98:AP98"/>
    <mergeCell ref="D99:H99"/>
    <mergeCell ref="J99:AF99"/>
    <mergeCell ref="AG99:AM99"/>
    <mergeCell ref="AN99:AP99"/>
  </mergeCells>
  <hyperlinks>
    <hyperlink ref="A95" location="'20200211-1aa - SO 01 - PŘ!..'.C2" display="/"/>
    <hyperlink ref="A96" location="'20200211-2aa - SO 02 - KO!..'.C2" display="/"/>
    <hyperlink ref="A97" location="'20200211-3aa - SO 03 - ŘE!..'.C2" display="/"/>
    <hyperlink ref="A98" location="'20200211-4aa - SO 04 - MO!..'.C2" display="/"/>
    <hyperlink ref="A99" location="'20200211-5aa - OSTATNÍ NÁ!..'.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M149"/>
  <sheetViews>
    <sheetView windowProtection="false"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122" activeCellId="0" sqref="I122"/>
    </sheetView>
  </sheetViews>
  <sheetFormatPr defaultRowHeight="12.8"/>
  <cols>
    <col collapsed="false" hidden="false" max="2" min="2" style="0" width="1.67515923566879"/>
    <col collapsed="false" hidden="false" max="3" min="3" style="0" width="4.1656050955414"/>
    <col collapsed="false" hidden="false" max="4" min="4" style="0" width="4.3375796178344"/>
    <col collapsed="false" hidden="false" max="5" min="5" style="0" width="17.1656050955414"/>
    <col collapsed="false" hidden="false" max="6" min="6" style="0" width="50.828025477707"/>
    <col collapsed="false" hidden="false" max="7" min="7" style="0" width="7"/>
    <col collapsed="false" hidden="false" max="8" min="8" style="0" width="11.5031847133758"/>
    <col collapsed="false" hidden="false" max="10" min="9" style="0" width="20.1656050955414"/>
    <col collapsed="false" hidden="true" max="11" min="11" style="0" width="0"/>
    <col collapsed="false" hidden="false" max="12" min="12" style="0" width="9.3375796178344"/>
    <col collapsed="false" hidden="true" max="21" min="13" style="0" width="0"/>
    <col collapsed="false" hidden="false" max="22" min="22" style="0" width="12.3375796178344"/>
    <col collapsed="false" hidden="false" max="23" min="23" style="0" width="16.3375796178344"/>
    <col collapsed="false" hidden="false" max="24" min="24" style="0" width="12.3375796178344"/>
    <col collapsed="false" hidden="false" max="25" min="25" style="0" width="15"/>
    <col collapsed="false" hidden="false" max="26" min="26" style="0" width="11"/>
    <col collapsed="false" hidden="false" max="27" min="27" style="0" width="15"/>
    <col collapsed="false" hidden="false" max="28" min="28" style="0" width="16.3375796178344"/>
    <col collapsed="false" hidden="false" max="29" min="29" style="0" width="11"/>
    <col collapsed="false" hidden="false" max="30" min="30" style="0" width="15"/>
    <col collapsed="false" hidden="false" max="31" min="31" style="0" width="16.3375796178344"/>
    <col collapsed="false" hidden="false" max="43" min="32" style="0" width="8.5031847133758"/>
    <col collapsed="false" hidden="true" max="65" min="44" style="0" width="0"/>
    <col collapsed="false" hidden="false" max="1025" min="66" style="0" width="8.5031847133758"/>
  </cols>
  <sheetData>
    <row r="1" customFormat="false" ht="12.8" hidden="false" customHeight="false" outlineLevel="0" collapsed="false">
      <c r="A1" s="99"/>
    </row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79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80</v>
      </c>
    </row>
    <row r="4" customFormat="false" ht="24.95" hidden="false" customHeight="true" outlineLevel="0" collapsed="false">
      <c r="B4" s="6"/>
      <c r="D4" s="7" t="s">
        <v>94</v>
      </c>
      <c r="L4" s="6"/>
      <c r="M4" s="100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3" t="s">
        <v>13</v>
      </c>
      <c r="L6" s="6"/>
    </row>
    <row r="7" customFormat="false" ht="16.5" hidden="false" customHeight="true" outlineLevel="0" collapsed="false">
      <c r="B7" s="6"/>
      <c r="E7" s="101" t="str">
        <f aca="false">'Rekapitulace stavby'!K6</f>
        <v>La-park u kd-úprava</v>
      </c>
      <c r="F7" s="101"/>
      <c r="G7" s="101"/>
      <c r="H7" s="101"/>
      <c r="L7" s="6"/>
    </row>
    <row r="8" s="22" customFormat="true" ht="12" hidden="false" customHeight="true" outlineLevel="0" collapsed="false">
      <c r="A8" s="17"/>
      <c r="B8" s="18"/>
      <c r="C8" s="17"/>
      <c r="D8" s="13" t="s">
        <v>95</v>
      </c>
      <c r="E8" s="17"/>
      <c r="F8" s="17"/>
      <c r="G8" s="17"/>
      <c r="H8" s="17"/>
      <c r="I8" s="17"/>
      <c r="J8" s="17"/>
      <c r="K8" s="17"/>
      <c r="L8" s="34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</row>
    <row r="9" s="22" customFormat="true" ht="16.5" hidden="false" customHeight="true" outlineLevel="0" collapsed="false">
      <c r="A9" s="17"/>
      <c r="B9" s="18"/>
      <c r="C9" s="17"/>
      <c r="D9" s="17"/>
      <c r="E9" s="48" t="s">
        <v>96</v>
      </c>
      <c r="F9" s="48"/>
      <c r="G9" s="48"/>
      <c r="H9" s="48"/>
      <c r="I9" s="17"/>
      <c r="J9" s="17"/>
      <c r="K9" s="17"/>
      <c r="L9" s="34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="22" customFormat="true" ht="12.8" hidden="false" customHeight="false" outlineLevel="0" collapsed="false">
      <c r="A10" s="17"/>
      <c r="B10" s="18"/>
      <c r="C10" s="17"/>
      <c r="D10" s="17"/>
      <c r="E10" s="17"/>
      <c r="F10" s="17"/>
      <c r="G10" s="17"/>
      <c r="H10" s="17"/>
      <c r="I10" s="17"/>
      <c r="J10" s="17"/>
      <c r="K10" s="17"/>
      <c r="L10" s="34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</row>
    <row r="11" customFormat="false" ht="12" hidden="false" customHeight="true" outlineLevel="0" collapsed="false">
      <c r="A11" s="17"/>
      <c r="B11" s="18"/>
      <c r="C11" s="17"/>
      <c r="D11" s="13" t="s">
        <v>15</v>
      </c>
      <c r="E11" s="17"/>
      <c r="F11" s="14"/>
      <c r="G11" s="17"/>
      <c r="H11" s="17"/>
      <c r="I11" s="13" t="s">
        <v>16</v>
      </c>
      <c r="J11" s="14"/>
      <c r="K11" s="17"/>
      <c r="L11" s="34"/>
      <c r="M11" s="22"/>
      <c r="N11" s="22"/>
      <c r="O11" s="22"/>
      <c r="P11" s="22"/>
      <c r="Q11" s="22"/>
      <c r="R11" s="22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</row>
    <row r="12" customFormat="false" ht="12" hidden="false" customHeight="true" outlineLevel="0" collapsed="false">
      <c r="A12" s="17"/>
      <c r="B12" s="18"/>
      <c r="C12" s="17"/>
      <c r="D12" s="13" t="s">
        <v>17</v>
      </c>
      <c r="E12" s="17"/>
      <c r="F12" s="14" t="s">
        <v>18</v>
      </c>
      <c r="G12" s="17"/>
      <c r="H12" s="17"/>
      <c r="I12" s="13" t="s">
        <v>19</v>
      </c>
      <c r="J12" s="102" t="str">
        <f aca="false">'Rekapitulace stavby'!AN8</f>
        <v>21. 4. 2020</v>
      </c>
      <c r="K12" s="17"/>
      <c r="L12" s="34"/>
      <c r="M12" s="22"/>
      <c r="N12" s="22"/>
      <c r="O12" s="22"/>
      <c r="P12" s="22"/>
      <c r="Q12" s="22"/>
      <c r="R12" s="22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</row>
    <row r="13" customFormat="false" ht="10.8" hidden="false" customHeight="true" outlineLevel="0" collapsed="false">
      <c r="A13" s="17"/>
      <c r="B13" s="18"/>
      <c r="C13" s="17"/>
      <c r="D13" s="17"/>
      <c r="E13" s="17"/>
      <c r="F13" s="17"/>
      <c r="G13" s="17"/>
      <c r="H13" s="17"/>
      <c r="I13" s="17"/>
      <c r="J13" s="17"/>
      <c r="K13" s="17"/>
      <c r="L13" s="34"/>
      <c r="M13" s="22"/>
      <c r="N13" s="22"/>
      <c r="O13" s="22"/>
      <c r="P13" s="22"/>
      <c r="Q13" s="22"/>
      <c r="R13" s="22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</row>
    <row r="14" customFormat="false" ht="12" hidden="false" customHeight="true" outlineLevel="0" collapsed="false">
      <c r="A14" s="17"/>
      <c r="B14" s="18"/>
      <c r="C14" s="17"/>
      <c r="D14" s="13" t="s">
        <v>21</v>
      </c>
      <c r="E14" s="17"/>
      <c r="F14" s="17"/>
      <c r="G14" s="17"/>
      <c r="H14" s="17"/>
      <c r="I14" s="13" t="s">
        <v>22</v>
      </c>
      <c r="J14" s="14" t="str">
        <f aca="false">IF('Rekapitulace stavby'!AN10="","",'Rekapitulace stavby'!AN10)</f>
        <v/>
      </c>
      <c r="K14" s="17"/>
      <c r="L14" s="34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customFormat="false" ht="18" hidden="false" customHeight="true" outlineLevel="0" collapsed="false">
      <c r="A15" s="17"/>
      <c r="B15" s="18"/>
      <c r="C15" s="17"/>
      <c r="D15" s="17"/>
      <c r="E15" s="14" t="str">
        <f aca="false">IF('Rekapitulace stavby'!E11="","",'Rekapitulace stavby'!E11)</f>
        <v> </v>
      </c>
      <c r="F15" s="17"/>
      <c r="G15" s="17"/>
      <c r="H15" s="17"/>
      <c r="I15" s="13" t="s">
        <v>24</v>
      </c>
      <c r="J15" s="14" t="inlineStr">
        <f aca="false">IF('Rekapitulace stavby'!AN11="","",'Rekapitulace stavby'!AN11)</f>
        <is>
          <t/>
        </is>
      </c>
      <c r="K15" s="17"/>
      <c r="L15" s="34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</row>
    <row r="16" customFormat="false" ht="6.95" hidden="false" customHeight="true" outlineLevel="0" collapsed="false">
      <c r="A16" s="17"/>
      <c r="B16" s="18"/>
      <c r="C16" s="17"/>
      <c r="D16" s="17"/>
      <c r="E16" s="17"/>
      <c r="F16" s="17"/>
      <c r="G16" s="17"/>
      <c r="H16" s="17"/>
      <c r="I16" s="17"/>
      <c r="J16" s="17"/>
      <c r="K16" s="17"/>
      <c r="L16" s="34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</row>
    <row r="17" customFormat="false" ht="12" hidden="false" customHeight="true" outlineLevel="0" collapsed="false">
      <c r="A17" s="17"/>
      <c r="B17" s="18"/>
      <c r="C17" s="17"/>
      <c r="D17" s="13" t="s">
        <v>25</v>
      </c>
      <c r="E17" s="17"/>
      <c r="F17" s="17"/>
      <c r="G17" s="17"/>
      <c r="H17" s="17"/>
      <c r="I17" s="13" t="s">
        <v>22</v>
      </c>
      <c r="J17" s="14" t="n">
        <f aca="false">'Rekapitulace stavby'!AN13</f>
        <v>0</v>
      </c>
      <c r="K17" s="17"/>
      <c r="L17" s="34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</row>
    <row r="18" customFormat="false" ht="18" hidden="false" customHeight="true" outlineLevel="0" collapsed="false">
      <c r="A18" s="17"/>
      <c r="B18" s="18"/>
      <c r="C18" s="17"/>
      <c r="D18" s="17"/>
      <c r="E18" s="10" t="str">
        <f aca="false">'Rekapitulace stavby'!E14</f>
        <v> </v>
      </c>
      <c r="F18" s="10"/>
      <c r="G18" s="10"/>
      <c r="H18" s="10"/>
      <c r="I18" s="13" t="s">
        <v>24</v>
      </c>
      <c r="J18" s="14" t="inlineStr">
        <f aca="false">'Rekapitulace stavby'!AN14</f>
        <is>
          <t/>
        </is>
      </c>
      <c r="K18" s="17"/>
      <c r="L18" s="34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</row>
    <row r="19" customFormat="false" ht="6.95" hidden="false" customHeight="true" outlineLevel="0" collapsed="false">
      <c r="A19" s="17"/>
      <c r="B19" s="18"/>
      <c r="C19" s="17"/>
      <c r="D19" s="17"/>
      <c r="E19" s="17"/>
      <c r="F19" s="17"/>
      <c r="G19" s="17"/>
      <c r="H19" s="17"/>
      <c r="I19" s="17"/>
      <c r="J19" s="17"/>
      <c r="K19" s="17"/>
      <c r="L19" s="34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</row>
    <row r="20" customFormat="false" ht="12" hidden="false" customHeight="true" outlineLevel="0" collapsed="false">
      <c r="A20" s="17"/>
      <c r="B20" s="18"/>
      <c r="C20" s="17"/>
      <c r="D20" s="13" t="s">
        <v>26</v>
      </c>
      <c r="E20" s="17"/>
      <c r="F20" s="17"/>
      <c r="G20" s="17"/>
      <c r="H20" s="17"/>
      <c r="I20" s="13" t="s">
        <v>22</v>
      </c>
      <c r="J20" s="14" t="str">
        <f aca="false">IF('Rekapitulace stavby'!AN16="","",'Rekapitulace stavby'!AN16)</f>
        <v/>
      </c>
      <c r="K20" s="17"/>
      <c r="L20" s="34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</row>
    <row r="21" customFormat="false" ht="18" hidden="false" customHeight="true" outlineLevel="0" collapsed="false">
      <c r="A21" s="17"/>
      <c r="B21" s="18"/>
      <c r="C21" s="17"/>
      <c r="D21" s="17"/>
      <c r="E21" s="14" t="str">
        <f aca="false">IF('Rekapitulace stavby'!E17="","",'Rekapitulace stavby'!E17)</f>
        <v> </v>
      </c>
      <c r="F21" s="17"/>
      <c r="G21" s="17"/>
      <c r="H21" s="17"/>
      <c r="I21" s="13" t="s">
        <v>24</v>
      </c>
      <c r="J21" s="14" t="inlineStr">
        <f aca="false">IF('Rekapitulace stavby'!AN17="","",'Rekapitulace stavby'!AN17)</f>
        <is>
          <t/>
        </is>
      </c>
      <c r="K21" s="17"/>
      <c r="L21" s="34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</row>
    <row r="22" customFormat="false" ht="6.95" hidden="false" customHeight="true" outlineLevel="0" collapsed="false">
      <c r="A22" s="17"/>
      <c r="B22" s="18"/>
      <c r="C22" s="17"/>
      <c r="D22" s="17"/>
      <c r="E22" s="17"/>
      <c r="F22" s="17"/>
      <c r="G22" s="17"/>
      <c r="H22" s="17"/>
      <c r="I22" s="17"/>
      <c r="J22" s="17"/>
      <c r="K22" s="17"/>
      <c r="L22" s="34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</row>
    <row r="23" customFormat="false" ht="12" hidden="false" customHeight="true" outlineLevel="0" collapsed="false">
      <c r="A23" s="17"/>
      <c r="B23" s="18"/>
      <c r="C23" s="17"/>
      <c r="D23" s="13" t="s">
        <v>28</v>
      </c>
      <c r="E23" s="17"/>
      <c r="F23" s="17"/>
      <c r="G23" s="17"/>
      <c r="H23" s="17"/>
      <c r="I23" s="13" t="s">
        <v>22</v>
      </c>
      <c r="J23" s="14"/>
      <c r="K23" s="17"/>
      <c r="L23" s="34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</row>
    <row r="24" customFormat="false" ht="18" hidden="false" customHeight="true" outlineLevel="0" collapsed="false">
      <c r="A24" s="17"/>
      <c r="B24" s="18"/>
      <c r="C24" s="17"/>
      <c r="D24" s="17"/>
      <c r="E24" s="14" t="s">
        <v>97</v>
      </c>
      <c r="F24" s="17"/>
      <c r="G24" s="17"/>
      <c r="H24" s="17"/>
      <c r="I24" s="13" t="s">
        <v>24</v>
      </c>
      <c r="J24" s="14"/>
      <c r="K24" s="17"/>
      <c r="L24" s="34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</row>
    <row r="25" customFormat="false" ht="6.95" hidden="false" customHeight="true" outlineLevel="0" collapsed="false">
      <c r="A25" s="17"/>
      <c r="B25" s="18"/>
      <c r="C25" s="17"/>
      <c r="D25" s="17"/>
      <c r="E25" s="17"/>
      <c r="F25" s="17"/>
      <c r="G25" s="17"/>
      <c r="H25" s="17"/>
      <c r="I25" s="17"/>
      <c r="J25" s="17"/>
      <c r="K25" s="17"/>
      <c r="L25" s="34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</row>
    <row r="26" customFormat="false" ht="12" hidden="false" customHeight="true" outlineLevel="0" collapsed="false">
      <c r="A26" s="17"/>
      <c r="B26" s="18"/>
      <c r="C26" s="17"/>
      <c r="D26" s="13" t="s">
        <v>29</v>
      </c>
      <c r="E26" s="17"/>
      <c r="F26" s="17"/>
      <c r="G26" s="17"/>
      <c r="H26" s="17"/>
      <c r="I26" s="17"/>
      <c r="J26" s="17"/>
      <c r="K26" s="17"/>
      <c r="L26" s="34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</row>
    <row r="27" s="106" customFormat="true" ht="16.5" hidden="false" customHeight="true" outlineLevel="0" collapsed="false">
      <c r="A27" s="103"/>
      <c r="B27" s="104"/>
      <c r="C27" s="103"/>
      <c r="D27" s="103"/>
      <c r="E27" s="15"/>
      <c r="F27" s="15"/>
      <c r="G27" s="15"/>
      <c r="H27" s="15"/>
      <c r="I27" s="103"/>
      <c r="J27" s="103"/>
      <c r="K27" s="103"/>
      <c r="L27" s="105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</row>
    <row r="28" s="22" customFormat="true" ht="6.95" hidden="false" customHeight="true" outlineLevel="0" collapsed="false">
      <c r="A28" s="17"/>
      <c r="B28" s="18"/>
      <c r="C28" s="17"/>
      <c r="D28" s="17"/>
      <c r="E28" s="17"/>
      <c r="F28" s="17"/>
      <c r="G28" s="17"/>
      <c r="H28" s="17"/>
      <c r="I28" s="17"/>
      <c r="J28" s="17"/>
      <c r="K28" s="17"/>
      <c r="L28" s="34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</row>
    <row r="29" customFormat="false" ht="6.95" hidden="false" customHeight="true" outlineLevel="0" collapsed="false">
      <c r="A29" s="17"/>
      <c r="B29" s="18"/>
      <c r="C29" s="17"/>
      <c r="D29" s="67"/>
      <c r="E29" s="67"/>
      <c r="F29" s="67"/>
      <c r="G29" s="67"/>
      <c r="H29" s="67"/>
      <c r="I29" s="67"/>
      <c r="J29" s="67"/>
      <c r="K29" s="67"/>
      <c r="L29" s="34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</row>
    <row r="30" customFormat="false" ht="25.45" hidden="false" customHeight="true" outlineLevel="0" collapsed="false">
      <c r="A30" s="17"/>
      <c r="B30" s="18"/>
      <c r="C30" s="17"/>
      <c r="D30" s="107" t="s">
        <v>30</v>
      </c>
      <c r="E30" s="17"/>
      <c r="F30" s="17"/>
      <c r="G30" s="17"/>
      <c r="H30" s="17"/>
      <c r="I30" s="17"/>
      <c r="J30" s="108" t="n">
        <f aca="false">ROUND(J118, 2)</f>
        <v>0</v>
      </c>
      <c r="K30" s="17"/>
      <c r="L30" s="34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</row>
    <row r="31" customFormat="false" ht="6.95" hidden="false" customHeight="true" outlineLevel="0" collapsed="false">
      <c r="A31" s="17"/>
      <c r="B31" s="18"/>
      <c r="C31" s="17"/>
      <c r="D31" s="67"/>
      <c r="E31" s="67"/>
      <c r="F31" s="67"/>
      <c r="G31" s="67"/>
      <c r="H31" s="67"/>
      <c r="I31" s="67"/>
      <c r="J31" s="67"/>
      <c r="K31" s="67"/>
      <c r="L31" s="34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</row>
    <row r="32" customFormat="false" ht="14.4" hidden="false" customHeight="true" outlineLevel="0" collapsed="false">
      <c r="A32" s="17"/>
      <c r="B32" s="18"/>
      <c r="C32" s="17"/>
      <c r="D32" s="17"/>
      <c r="E32" s="17"/>
      <c r="F32" s="109" t="s">
        <v>32</v>
      </c>
      <c r="G32" s="17"/>
      <c r="H32" s="17"/>
      <c r="I32" s="109" t="s">
        <v>31</v>
      </c>
      <c r="J32" s="109" t="s">
        <v>33</v>
      </c>
      <c r="K32" s="17"/>
      <c r="L32" s="34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</row>
    <row r="33" customFormat="false" ht="14.4" hidden="false" customHeight="true" outlineLevel="0" collapsed="false">
      <c r="A33" s="17"/>
      <c r="B33" s="18"/>
      <c r="C33" s="17"/>
      <c r="D33" s="110" t="s">
        <v>34</v>
      </c>
      <c r="E33" s="13" t="s">
        <v>35</v>
      </c>
      <c r="F33" s="111" t="n">
        <f aca="false">ROUND((SUM(BE118:BE148)),  2)</f>
        <v>0</v>
      </c>
      <c r="G33" s="17"/>
      <c r="H33" s="17"/>
      <c r="I33" s="112" t="n">
        <v>0.21</v>
      </c>
      <c r="J33" s="111" t="n">
        <f aca="false">ROUND(((SUM(BE118:BE148))*I33),  2)</f>
        <v>0</v>
      </c>
      <c r="K33" s="17"/>
      <c r="L33" s="34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</row>
    <row r="34" customFormat="false" ht="14.4" hidden="false" customHeight="true" outlineLevel="0" collapsed="false">
      <c r="A34" s="17"/>
      <c r="B34" s="18"/>
      <c r="C34" s="17"/>
      <c r="D34" s="17"/>
      <c r="E34" s="13" t="s">
        <v>36</v>
      </c>
      <c r="F34" s="111" t="n">
        <f aca="false">ROUND((SUM(BF118:BF148)),  2)</f>
        <v>0</v>
      </c>
      <c r="G34" s="17"/>
      <c r="H34" s="17"/>
      <c r="I34" s="112" t="n">
        <v>0.15</v>
      </c>
      <c r="J34" s="111" t="n">
        <f aca="false">ROUND(((SUM(BF118:BF148))*I34),  2)</f>
        <v>0</v>
      </c>
      <c r="K34" s="17"/>
      <c r="L34" s="34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</row>
    <row r="35" customFormat="false" ht="14.4" hidden="true" customHeight="true" outlineLevel="0" collapsed="false">
      <c r="A35" s="17"/>
      <c r="B35" s="18"/>
      <c r="C35" s="17"/>
      <c r="D35" s="17"/>
      <c r="E35" s="13" t="s">
        <v>37</v>
      </c>
      <c r="F35" s="111" t="n">
        <f aca="false">ROUND((SUM(BG118:BG148)),  2)</f>
        <v>0</v>
      </c>
      <c r="G35" s="17"/>
      <c r="H35" s="17"/>
      <c r="I35" s="112" t="n">
        <v>0.21</v>
      </c>
      <c r="J35" s="111" t="n">
        <f aca="false">0</f>
        <v>0</v>
      </c>
      <c r="K35" s="17"/>
      <c r="L35" s="34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</row>
    <row r="36" customFormat="false" ht="14.4" hidden="true" customHeight="true" outlineLevel="0" collapsed="false">
      <c r="A36" s="17"/>
      <c r="B36" s="18"/>
      <c r="C36" s="17"/>
      <c r="D36" s="17"/>
      <c r="E36" s="13" t="s">
        <v>38</v>
      </c>
      <c r="F36" s="111" t="n">
        <f aca="false">ROUND((SUM(BH118:BH148)),  2)</f>
        <v>0</v>
      </c>
      <c r="G36" s="17"/>
      <c r="H36" s="17"/>
      <c r="I36" s="112" t="n">
        <v>0.15</v>
      </c>
      <c r="J36" s="111" t="n">
        <f aca="false">0</f>
        <v>0</v>
      </c>
      <c r="K36" s="17"/>
      <c r="L36" s="34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</row>
    <row r="37" customFormat="false" ht="14.4" hidden="true" customHeight="true" outlineLevel="0" collapsed="false">
      <c r="A37" s="17"/>
      <c r="B37" s="18"/>
      <c r="C37" s="17"/>
      <c r="D37" s="17"/>
      <c r="E37" s="13" t="s">
        <v>39</v>
      </c>
      <c r="F37" s="111" t="n">
        <f aca="false">ROUND((SUM(BI118:BI148)),  2)</f>
        <v>0</v>
      </c>
      <c r="G37" s="17"/>
      <c r="H37" s="17"/>
      <c r="I37" s="112" t="n">
        <v>0</v>
      </c>
      <c r="J37" s="111" t="n">
        <f aca="false">0</f>
        <v>0</v>
      </c>
      <c r="K37" s="17"/>
      <c r="L37" s="34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</row>
    <row r="38" customFormat="false" ht="6.95" hidden="false" customHeight="true" outlineLevel="0" collapsed="false">
      <c r="A38" s="17"/>
      <c r="B38" s="18"/>
      <c r="C38" s="17"/>
      <c r="D38" s="17"/>
      <c r="E38" s="17"/>
      <c r="F38" s="17"/>
      <c r="G38" s="17"/>
      <c r="H38" s="17"/>
      <c r="I38" s="17"/>
      <c r="J38" s="17"/>
      <c r="K38" s="17"/>
      <c r="L38" s="34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</row>
    <row r="39" customFormat="false" ht="25.45" hidden="false" customHeight="true" outlineLevel="0" collapsed="false">
      <c r="A39" s="17"/>
      <c r="B39" s="18"/>
      <c r="C39" s="113"/>
      <c r="D39" s="114" t="s">
        <v>40</v>
      </c>
      <c r="E39" s="58"/>
      <c r="F39" s="58"/>
      <c r="G39" s="115" t="s">
        <v>41</v>
      </c>
      <c r="H39" s="116" t="s">
        <v>42</v>
      </c>
      <c r="I39" s="58"/>
      <c r="J39" s="117" t="n">
        <f aca="false">SUM(J30:J37)</f>
        <v>0</v>
      </c>
      <c r="K39" s="118"/>
      <c r="L39" s="34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</row>
    <row r="40" customFormat="false" ht="14.4" hidden="false" customHeight="true" outlineLevel="0" collapsed="false">
      <c r="A40" s="17"/>
      <c r="B40" s="18"/>
      <c r="C40" s="17"/>
      <c r="D40" s="17"/>
      <c r="E40" s="17"/>
      <c r="F40" s="17"/>
      <c r="G40" s="17"/>
      <c r="H40" s="17"/>
      <c r="I40" s="17"/>
      <c r="J40" s="17"/>
      <c r="K40" s="17"/>
      <c r="L40" s="34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2" customFormat="true" ht="14.4" hidden="false" customHeight="true" outlineLevel="0" collapsed="false">
      <c r="B50" s="34"/>
      <c r="D50" s="35" t="s">
        <v>43</v>
      </c>
      <c r="E50" s="36"/>
      <c r="F50" s="36"/>
      <c r="G50" s="35" t="s">
        <v>44</v>
      </c>
      <c r="H50" s="36"/>
      <c r="I50" s="36"/>
      <c r="J50" s="36"/>
      <c r="K50" s="36"/>
      <c r="L50" s="34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2" customFormat="true" ht="12.8" hidden="false" customHeight="false" outlineLevel="0" collapsed="false">
      <c r="A61" s="17"/>
      <c r="B61" s="18"/>
      <c r="C61" s="17"/>
      <c r="D61" s="37" t="s">
        <v>45</v>
      </c>
      <c r="E61" s="20"/>
      <c r="F61" s="119" t="s">
        <v>46</v>
      </c>
      <c r="G61" s="37" t="s">
        <v>45</v>
      </c>
      <c r="H61" s="20"/>
      <c r="I61" s="20"/>
      <c r="J61" s="120" t="s">
        <v>46</v>
      </c>
      <c r="K61" s="20"/>
      <c r="L61" s="34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2" customFormat="true" ht="12.8" hidden="false" customHeight="false" outlineLevel="0" collapsed="false">
      <c r="A65" s="17"/>
      <c r="B65" s="18"/>
      <c r="C65" s="17"/>
      <c r="D65" s="35" t="s">
        <v>47</v>
      </c>
      <c r="E65" s="38"/>
      <c r="F65" s="38"/>
      <c r="G65" s="35" t="s">
        <v>48</v>
      </c>
      <c r="H65" s="38"/>
      <c r="I65" s="38"/>
      <c r="J65" s="38"/>
      <c r="K65" s="38"/>
      <c r="L65" s="34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2" customFormat="true" ht="12.8" hidden="false" customHeight="false" outlineLevel="0" collapsed="false">
      <c r="A76" s="17"/>
      <c r="B76" s="18"/>
      <c r="C76" s="17"/>
      <c r="D76" s="37" t="s">
        <v>45</v>
      </c>
      <c r="E76" s="20"/>
      <c r="F76" s="119" t="s">
        <v>46</v>
      </c>
      <c r="G76" s="37" t="s">
        <v>45</v>
      </c>
      <c r="H76" s="20"/>
      <c r="I76" s="20"/>
      <c r="J76" s="120" t="s">
        <v>46</v>
      </c>
      <c r="K76" s="20"/>
      <c r="L76" s="34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</row>
    <row r="77" customFormat="false" ht="14.4" hidden="false" customHeight="true" outlineLevel="0" collapsed="false">
      <c r="A77" s="17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34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</row>
    <row r="81" s="22" customFormat="true" ht="6.95" hidden="false" customHeight="true" outlineLevel="0" collapsed="false">
      <c r="A81" s="17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34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</row>
    <row r="82" customFormat="false" ht="24.95" hidden="false" customHeight="true" outlineLevel="0" collapsed="false">
      <c r="A82" s="17"/>
      <c r="B82" s="18"/>
      <c r="C82" s="7" t="s">
        <v>98</v>
      </c>
      <c r="D82" s="17"/>
      <c r="E82" s="17"/>
      <c r="F82" s="17"/>
      <c r="G82" s="17"/>
      <c r="H82" s="17"/>
      <c r="I82" s="17"/>
      <c r="J82" s="17"/>
      <c r="K82" s="17"/>
      <c r="L82" s="34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</row>
    <row r="83" customFormat="false" ht="6.95" hidden="false" customHeight="true" outlineLevel="0" collapsed="false">
      <c r="A83" s="17"/>
      <c r="B83" s="18"/>
      <c r="C83" s="17"/>
      <c r="D83" s="17"/>
      <c r="E83" s="17"/>
      <c r="F83" s="17"/>
      <c r="G83" s="17"/>
      <c r="H83" s="17"/>
      <c r="I83" s="17"/>
      <c r="J83" s="17"/>
      <c r="K83" s="17"/>
      <c r="L83" s="34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</row>
    <row r="84" customFormat="false" ht="12" hidden="false" customHeight="true" outlineLevel="0" collapsed="false">
      <c r="A84" s="17"/>
      <c r="B84" s="18"/>
      <c r="C84" s="13" t="s">
        <v>13</v>
      </c>
      <c r="D84" s="17"/>
      <c r="E84" s="17"/>
      <c r="F84" s="17"/>
      <c r="G84" s="17"/>
      <c r="H84" s="17"/>
      <c r="I84" s="17"/>
      <c r="J84" s="17"/>
      <c r="K84" s="17"/>
      <c r="L84" s="34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</row>
    <row r="85" customFormat="false" ht="16.5" hidden="false" customHeight="true" outlineLevel="0" collapsed="false">
      <c r="A85" s="17"/>
      <c r="B85" s="18"/>
      <c r="C85" s="17"/>
      <c r="D85" s="17"/>
      <c r="E85" s="101" t="str">
        <f aca="false">E7</f>
        <v>La-park u kd-úprava</v>
      </c>
      <c r="F85" s="101"/>
      <c r="G85" s="101"/>
      <c r="H85" s="101"/>
      <c r="I85" s="17"/>
      <c r="J85" s="17"/>
      <c r="K85" s="17"/>
      <c r="L85" s="34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</row>
    <row r="86" customFormat="false" ht="12" hidden="false" customHeight="true" outlineLevel="0" collapsed="false">
      <c r="A86" s="17"/>
      <c r="B86" s="18"/>
      <c r="C86" s="13" t="s">
        <v>95</v>
      </c>
      <c r="D86" s="17"/>
      <c r="E86" s="17"/>
      <c r="F86" s="17"/>
      <c r="G86" s="17"/>
      <c r="H86" s="17"/>
      <c r="I86" s="17"/>
      <c r="J86" s="17"/>
      <c r="K86" s="17"/>
      <c r="L86" s="34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</row>
    <row r="87" customFormat="false" ht="16.5" hidden="false" customHeight="true" outlineLevel="0" collapsed="false">
      <c r="A87" s="17"/>
      <c r="B87" s="18"/>
      <c r="C87" s="17"/>
      <c r="D87" s="17"/>
      <c r="E87" s="48" t="str">
        <f aca="false">E9</f>
        <v>20200211-1aa - SO 01 - PŘÍPRAVA ÚZEMÍ, HTÚ-úprava</v>
      </c>
      <c r="F87" s="48"/>
      <c r="G87" s="48"/>
      <c r="H87" s="48"/>
      <c r="I87" s="17"/>
      <c r="J87" s="17"/>
      <c r="K87" s="17"/>
      <c r="L87" s="34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</row>
    <row r="88" customFormat="false" ht="6.95" hidden="false" customHeight="true" outlineLevel="0" collapsed="false">
      <c r="A88" s="17"/>
      <c r="B88" s="18"/>
      <c r="C88" s="17"/>
      <c r="D88" s="17"/>
      <c r="E88" s="17"/>
      <c r="F88" s="17"/>
      <c r="G88" s="17"/>
      <c r="H88" s="17"/>
      <c r="I88" s="17"/>
      <c r="J88" s="17"/>
      <c r="K88" s="17"/>
      <c r="L88" s="34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</row>
    <row r="89" customFormat="false" ht="12" hidden="false" customHeight="true" outlineLevel="0" collapsed="false">
      <c r="A89" s="17"/>
      <c r="B89" s="18"/>
      <c r="C89" s="13" t="s">
        <v>17</v>
      </c>
      <c r="D89" s="17"/>
      <c r="E89" s="17"/>
      <c r="F89" s="14" t="str">
        <f aca="false">F12</f>
        <v>Lanškroun</v>
      </c>
      <c r="G89" s="17"/>
      <c r="H89" s="17"/>
      <c r="I89" s="13" t="s">
        <v>19</v>
      </c>
      <c r="J89" s="102" t="str">
        <f aca="false">IF(J12="","",J12)</f>
        <v>21. 4. 2020</v>
      </c>
      <c r="K89" s="17"/>
      <c r="L89" s="34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</row>
    <row r="90" customFormat="false" ht="6.95" hidden="false" customHeight="true" outlineLevel="0" collapsed="false">
      <c r="A90" s="17"/>
      <c r="B90" s="18"/>
      <c r="C90" s="17"/>
      <c r="D90" s="17"/>
      <c r="E90" s="17"/>
      <c r="F90" s="17"/>
      <c r="G90" s="17"/>
      <c r="H90" s="17"/>
      <c r="I90" s="17"/>
      <c r="J90" s="17"/>
      <c r="K90" s="17"/>
      <c r="L90" s="34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</row>
    <row r="91" customFormat="false" ht="15.15" hidden="false" customHeight="true" outlineLevel="0" collapsed="false">
      <c r="A91" s="17"/>
      <c r="B91" s="18"/>
      <c r="C91" s="13" t="s">
        <v>21</v>
      </c>
      <c r="D91" s="17"/>
      <c r="E91" s="17"/>
      <c r="F91" s="14" t="str">
        <f aca="false">E15</f>
        <v> </v>
      </c>
      <c r="G91" s="17"/>
      <c r="H91" s="17"/>
      <c r="I91" s="13" t="s">
        <v>26</v>
      </c>
      <c r="J91" s="121" t="str">
        <f aca="false">E21</f>
        <v> </v>
      </c>
      <c r="K91" s="17"/>
      <c r="L91" s="34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</row>
    <row r="92" customFormat="false" ht="15.15" hidden="false" customHeight="true" outlineLevel="0" collapsed="false">
      <c r="A92" s="17"/>
      <c r="B92" s="18"/>
      <c r="C92" s="13" t="s">
        <v>25</v>
      </c>
      <c r="D92" s="17"/>
      <c r="E92" s="17"/>
      <c r="F92" s="14" t="str">
        <f aca="false">IF(E18="","",E18)</f>
        <v> </v>
      </c>
      <c r="G92" s="17"/>
      <c r="H92" s="17"/>
      <c r="I92" s="13" t="s">
        <v>28</v>
      </c>
      <c r="J92" s="121" t="str">
        <f aca="false">E24</f>
        <v>Ing. Ivana Smolová</v>
      </c>
      <c r="K92" s="17"/>
      <c r="L92" s="34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</row>
    <row r="93" customFormat="false" ht="10.3" hidden="false" customHeight="true" outlineLevel="0" collapsed="false">
      <c r="A93" s="17"/>
      <c r="B93" s="18"/>
      <c r="C93" s="17"/>
      <c r="D93" s="17"/>
      <c r="E93" s="17"/>
      <c r="F93" s="17"/>
      <c r="G93" s="17"/>
      <c r="H93" s="17"/>
      <c r="I93" s="17"/>
      <c r="J93" s="17"/>
      <c r="K93" s="17"/>
      <c r="L93" s="34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</row>
    <row r="94" customFormat="false" ht="29.3" hidden="false" customHeight="true" outlineLevel="0" collapsed="false">
      <c r="A94" s="17"/>
      <c r="B94" s="18"/>
      <c r="C94" s="122" t="s">
        <v>99</v>
      </c>
      <c r="D94" s="113"/>
      <c r="E94" s="113"/>
      <c r="F94" s="113"/>
      <c r="G94" s="113"/>
      <c r="H94" s="113"/>
      <c r="I94" s="113"/>
      <c r="J94" s="123" t="s">
        <v>100</v>
      </c>
      <c r="K94" s="113"/>
      <c r="L94" s="34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</row>
    <row r="95" customFormat="false" ht="10.3" hidden="false" customHeight="true" outlineLevel="0" collapsed="false">
      <c r="A95" s="17"/>
      <c r="B95" s="18"/>
      <c r="C95" s="17"/>
      <c r="D95" s="17"/>
      <c r="E95" s="17"/>
      <c r="F95" s="17"/>
      <c r="G95" s="17"/>
      <c r="H95" s="17"/>
      <c r="I95" s="17"/>
      <c r="J95" s="17"/>
      <c r="K95" s="17"/>
      <c r="L95" s="34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</row>
    <row r="96" customFormat="false" ht="22.8" hidden="false" customHeight="true" outlineLevel="0" collapsed="false">
      <c r="A96" s="17"/>
      <c r="B96" s="18"/>
      <c r="C96" s="124" t="s">
        <v>101</v>
      </c>
      <c r="D96" s="17"/>
      <c r="E96" s="17"/>
      <c r="F96" s="17"/>
      <c r="G96" s="17"/>
      <c r="H96" s="17"/>
      <c r="I96" s="17"/>
      <c r="J96" s="108" t="n">
        <f aca="false">J118</f>
        <v>0</v>
      </c>
      <c r="K96" s="17"/>
      <c r="L96" s="34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U96" s="3" t="s">
        <v>102</v>
      </c>
    </row>
    <row r="97" s="125" customFormat="true" ht="24.95" hidden="false" customHeight="true" outlineLevel="0" collapsed="false">
      <c r="B97" s="126"/>
      <c r="D97" s="127" t="s">
        <v>103</v>
      </c>
      <c r="E97" s="128"/>
      <c r="F97" s="128"/>
      <c r="G97" s="128"/>
      <c r="H97" s="128"/>
      <c r="I97" s="128"/>
      <c r="J97" s="129" t="n">
        <f aca="false">J119</f>
        <v>0</v>
      </c>
      <c r="L97" s="126"/>
    </row>
    <row r="98" s="130" customFormat="true" ht="19.95" hidden="false" customHeight="true" outlineLevel="0" collapsed="false">
      <c r="B98" s="131"/>
      <c r="D98" s="132" t="s">
        <v>104</v>
      </c>
      <c r="E98" s="133"/>
      <c r="F98" s="133"/>
      <c r="G98" s="133"/>
      <c r="H98" s="133"/>
      <c r="I98" s="133"/>
      <c r="J98" s="134" t="n">
        <f aca="false">J120</f>
        <v>0</v>
      </c>
      <c r="L98" s="131"/>
    </row>
    <row r="99" s="22" customFormat="true" ht="21.85" hidden="false" customHeight="true" outlineLevel="0" collapsed="false">
      <c r="A99" s="17"/>
      <c r="B99" s="18"/>
      <c r="C99" s="17"/>
      <c r="D99" s="17"/>
      <c r="E99" s="17"/>
      <c r="F99" s="17"/>
      <c r="G99" s="17"/>
      <c r="H99" s="17"/>
      <c r="I99" s="17"/>
      <c r="J99" s="17"/>
      <c r="K99" s="17"/>
      <c r="L99" s="34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</row>
    <row r="100" customFormat="false" ht="6.95" hidden="false" customHeight="true" outlineLevel="0" collapsed="false">
      <c r="A100" s="17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34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</row>
    <row r="104" s="22" customFormat="true" ht="6.95" hidden="false" customHeight="true" outlineLevel="0" collapsed="false">
      <c r="A104" s="17"/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34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</row>
    <row r="105" customFormat="false" ht="24.95" hidden="false" customHeight="true" outlineLevel="0" collapsed="false">
      <c r="A105" s="17"/>
      <c r="B105" s="18"/>
      <c r="C105" s="7" t="s">
        <v>105</v>
      </c>
      <c r="D105" s="17"/>
      <c r="E105" s="17"/>
      <c r="F105" s="17"/>
      <c r="G105" s="17"/>
      <c r="H105" s="17"/>
      <c r="I105" s="17"/>
      <c r="J105" s="17"/>
      <c r="K105" s="17"/>
      <c r="L105" s="34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</row>
    <row r="106" customFormat="false" ht="6.95" hidden="false" customHeight="true" outlineLevel="0" collapsed="false">
      <c r="A106" s="17"/>
      <c r="B106" s="18"/>
      <c r="C106" s="17"/>
      <c r="D106" s="17"/>
      <c r="E106" s="17"/>
      <c r="F106" s="17"/>
      <c r="G106" s="17"/>
      <c r="H106" s="17"/>
      <c r="I106" s="17"/>
      <c r="J106" s="17"/>
      <c r="K106" s="17"/>
      <c r="L106" s="34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</row>
    <row r="107" customFormat="false" ht="12" hidden="false" customHeight="true" outlineLevel="0" collapsed="false">
      <c r="A107" s="17"/>
      <c r="B107" s="18"/>
      <c r="C107" s="13" t="s">
        <v>13</v>
      </c>
      <c r="D107" s="17"/>
      <c r="E107" s="17"/>
      <c r="F107" s="17"/>
      <c r="G107" s="17"/>
      <c r="H107" s="17"/>
      <c r="I107" s="17"/>
      <c r="J107" s="17"/>
      <c r="K107" s="17"/>
      <c r="L107" s="34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</row>
    <row r="108" customFormat="false" ht="16.5" hidden="false" customHeight="true" outlineLevel="0" collapsed="false">
      <c r="A108" s="17"/>
      <c r="B108" s="18"/>
      <c r="C108" s="17"/>
      <c r="D108" s="17"/>
      <c r="E108" s="101" t="str">
        <f aca="false">E7</f>
        <v>La-park u kd-úprava</v>
      </c>
      <c r="F108" s="101"/>
      <c r="G108" s="101"/>
      <c r="H108" s="101"/>
      <c r="I108" s="17"/>
      <c r="J108" s="17"/>
      <c r="K108" s="17"/>
      <c r="L108" s="34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</row>
    <row r="109" customFormat="false" ht="12" hidden="false" customHeight="true" outlineLevel="0" collapsed="false">
      <c r="A109" s="17"/>
      <c r="B109" s="18"/>
      <c r="C109" s="13" t="s">
        <v>95</v>
      </c>
      <c r="D109" s="17"/>
      <c r="E109" s="17"/>
      <c r="F109" s="17"/>
      <c r="G109" s="17"/>
      <c r="H109" s="17"/>
      <c r="I109" s="17"/>
      <c r="J109" s="17"/>
      <c r="K109" s="17"/>
      <c r="L109" s="34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</row>
    <row r="110" customFormat="false" ht="16.5" hidden="false" customHeight="true" outlineLevel="0" collapsed="false">
      <c r="A110" s="17"/>
      <c r="B110" s="18"/>
      <c r="C110" s="17"/>
      <c r="D110" s="17"/>
      <c r="E110" s="48" t="str">
        <f aca="false">E9</f>
        <v>20200211-1aa - SO 01 - PŘÍPRAVA ÚZEMÍ, HTÚ-úprava</v>
      </c>
      <c r="F110" s="48"/>
      <c r="G110" s="48"/>
      <c r="H110" s="48"/>
      <c r="I110" s="17"/>
      <c r="J110" s="17"/>
      <c r="K110" s="17"/>
      <c r="L110" s="34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</row>
    <row r="111" customFormat="false" ht="6.95" hidden="false" customHeight="true" outlineLevel="0" collapsed="false">
      <c r="A111" s="17"/>
      <c r="B111" s="18"/>
      <c r="C111" s="17"/>
      <c r="D111" s="17"/>
      <c r="E111" s="17"/>
      <c r="F111" s="17"/>
      <c r="G111" s="17"/>
      <c r="H111" s="17"/>
      <c r="I111" s="17"/>
      <c r="J111" s="17"/>
      <c r="K111" s="17"/>
      <c r="L111" s="34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</row>
    <row r="112" customFormat="false" ht="12" hidden="false" customHeight="true" outlineLevel="0" collapsed="false">
      <c r="A112" s="17"/>
      <c r="B112" s="18"/>
      <c r="C112" s="13" t="s">
        <v>17</v>
      </c>
      <c r="D112" s="17"/>
      <c r="E112" s="17"/>
      <c r="F112" s="14" t="str">
        <f aca="false">F12</f>
        <v>Lanškroun</v>
      </c>
      <c r="G112" s="17"/>
      <c r="H112" s="17"/>
      <c r="I112" s="13" t="s">
        <v>19</v>
      </c>
      <c r="J112" s="102" t="str">
        <f aca="false">IF(J12="","",J12)</f>
        <v>21. 4. 2020</v>
      </c>
      <c r="K112" s="17"/>
      <c r="L112" s="34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</row>
    <row r="113" customFormat="false" ht="6.95" hidden="false" customHeight="true" outlineLevel="0" collapsed="false">
      <c r="A113" s="17"/>
      <c r="B113" s="18"/>
      <c r="C113" s="17"/>
      <c r="D113" s="17"/>
      <c r="E113" s="17"/>
      <c r="F113" s="17"/>
      <c r="G113" s="17"/>
      <c r="H113" s="17"/>
      <c r="I113" s="17"/>
      <c r="J113" s="17"/>
      <c r="K113" s="17"/>
      <c r="L113" s="34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</row>
    <row r="114" customFormat="false" ht="15.15" hidden="false" customHeight="true" outlineLevel="0" collapsed="false">
      <c r="A114" s="17"/>
      <c r="B114" s="18"/>
      <c r="C114" s="13" t="s">
        <v>21</v>
      </c>
      <c r="D114" s="17"/>
      <c r="E114" s="17"/>
      <c r="F114" s="14" t="str">
        <f aca="false">E15</f>
        <v> </v>
      </c>
      <c r="G114" s="17"/>
      <c r="H114" s="17"/>
      <c r="I114" s="13" t="s">
        <v>26</v>
      </c>
      <c r="J114" s="121" t="str">
        <f aca="false">E21</f>
        <v> </v>
      </c>
      <c r="K114" s="17"/>
      <c r="L114" s="34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</row>
    <row r="115" customFormat="false" ht="15.15" hidden="false" customHeight="true" outlineLevel="0" collapsed="false">
      <c r="A115" s="17"/>
      <c r="B115" s="18"/>
      <c r="C115" s="13" t="s">
        <v>25</v>
      </c>
      <c r="D115" s="17"/>
      <c r="E115" s="17"/>
      <c r="F115" s="14" t="str">
        <f aca="false">IF(E18="","",E18)</f>
        <v> </v>
      </c>
      <c r="G115" s="17"/>
      <c r="H115" s="17"/>
      <c r="I115" s="13" t="s">
        <v>28</v>
      </c>
      <c r="J115" s="121" t="str">
        <f aca="false">E24</f>
        <v>Ing. Ivana Smolová</v>
      </c>
      <c r="K115" s="17"/>
      <c r="L115" s="34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</row>
    <row r="116" customFormat="false" ht="10.3" hidden="false" customHeight="true" outlineLevel="0" collapsed="false">
      <c r="A116" s="17"/>
      <c r="B116" s="18"/>
      <c r="C116" s="17"/>
      <c r="D116" s="17"/>
      <c r="E116" s="17"/>
      <c r="F116" s="17"/>
      <c r="G116" s="17"/>
      <c r="H116" s="17"/>
      <c r="I116" s="17"/>
      <c r="J116" s="17"/>
      <c r="K116" s="17"/>
      <c r="L116" s="34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</row>
    <row r="117" s="142" customFormat="true" ht="29.3" hidden="false" customHeight="true" outlineLevel="0" collapsed="false">
      <c r="A117" s="135"/>
      <c r="B117" s="136"/>
      <c r="C117" s="137" t="s">
        <v>106</v>
      </c>
      <c r="D117" s="138" t="s">
        <v>55</v>
      </c>
      <c r="E117" s="138" t="s">
        <v>51</v>
      </c>
      <c r="F117" s="138" t="s">
        <v>52</v>
      </c>
      <c r="G117" s="138" t="s">
        <v>107</v>
      </c>
      <c r="H117" s="138" t="s">
        <v>108</v>
      </c>
      <c r="I117" s="138" t="s">
        <v>109</v>
      </c>
      <c r="J117" s="139" t="s">
        <v>100</v>
      </c>
      <c r="K117" s="140" t="s">
        <v>110</v>
      </c>
      <c r="L117" s="141"/>
      <c r="M117" s="63"/>
      <c r="N117" s="64" t="s">
        <v>34</v>
      </c>
      <c r="O117" s="64" t="s">
        <v>111</v>
      </c>
      <c r="P117" s="64" t="s">
        <v>112</v>
      </c>
      <c r="Q117" s="64" t="s">
        <v>113</v>
      </c>
      <c r="R117" s="64" t="s">
        <v>114</v>
      </c>
      <c r="S117" s="64" t="s">
        <v>115</v>
      </c>
      <c r="T117" s="65" t="s">
        <v>116</v>
      </c>
      <c r="U117" s="135"/>
      <c r="V117" s="135"/>
      <c r="W117" s="135"/>
      <c r="X117" s="135"/>
      <c r="Y117" s="135"/>
      <c r="Z117" s="135"/>
      <c r="AA117" s="135"/>
      <c r="AB117" s="135"/>
      <c r="AC117" s="135"/>
      <c r="AD117" s="135"/>
      <c r="AE117" s="135"/>
    </row>
    <row r="118" s="22" customFormat="true" ht="22.8" hidden="false" customHeight="true" outlineLevel="0" collapsed="false">
      <c r="A118" s="17"/>
      <c r="B118" s="18"/>
      <c r="C118" s="71" t="s">
        <v>117</v>
      </c>
      <c r="D118" s="17"/>
      <c r="E118" s="17"/>
      <c r="F118" s="17"/>
      <c r="G118" s="17"/>
      <c r="H118" s="17"/>
      <c r="I118" s="17"/>
      <c r="J118" s="143" t="n">
        <f aca="false">BK118</f>
        <v>0</v>
      </c>
      <c r="K118" s="17"/>
      <c r="L118" s="18"/>
      <c r="M118" s="66"/>
      <c r="N118" s="53"/>
      <c r="O118" s="67"/>
      <c r="P118" s="144" t="n">
        <f aca="false">P119</f>
        <v>489.1644</v>
      </c>
      <c r="Q118" s="67"/>
      <c r="R118" s="144" t="n">
        <f aca="false">R119</f>
        <v>186.60643</v>
      </c>
      <c r="S118" s="67"/>
      <c r="T118" s="145" t="n">
        <f aca="false">T119</f>
        <v>0</v>
      </c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T118" s="3" t="s">
        <v>69</v>
      </c>
      <c r="AU118" s="3" t="s">
        <v>102</v>
      </c>
      <c r="BK118" s="146" t="n">
        <f aca="false">BK119</f>
        <v>0</v>
      </c>
    </row>
    <row r="119" s="147" customFormat="true" ht="25.9" hidden="false" customHeight="true" outlineLevel="0" collapsed="false">
      <c r="B119" s="148"/>
      <c r="D119" s="149" t="s">
        <v>69</v>
      </c>
      <c r="E119" s="150" t="s">
        <v>118</v>
      </c>
      <c r="F119" s="150" t="s">
        <v>119</v>
      </c>
      <c r="J119" s="151" t="n">
        <f aca="false">BK119</f>
        <v>0</v>
      </c>
      <c r="L119" s="148"/>
      <c r="M119" s="152"/>
      <c r="N119" s="153"/>
      <c r="O119" s="153"/>
      <c r="P119" s="154" t="n">
        <f aca="false">P120</f>
        <v>489.1644</v>
      </c>
      <c r="Q119" s="153"/>
      <c r="R119" s="154" t="n">
        <f aca="false">R120</f>
        <v>186.60643</v>
      </c>
      <c r="S119" s="153"/>
      <c r="T119" s="155" t="n">
        <f aca="false">T120</f>
        <v>0</v>
      </c>
      <c r="AR119" s="149" t="s">
        <v>78</v>
      </c>
      <c r="AT119" s="156" t="s">
        <v>69</v>
      </c>
      <c r="AU119" s="156" t="s">
        <v>70</v>
      </c>
      <c r="AY119" s="149" t="s">
        <v>120</v>
      </c>
      <c r="BK119" s="157" t="n">
        <f aca="false">BK120</f>
        <v>0</v>
      </c>
    </row>
    <row r="120" customFormat="false" ht="22.8" hidden="false" customHeight="true" outlineLevel="0" collapsed="false">
      <c r="A120" s="147"/>
      <c r="B120" s="148"/>
      <c r="C120" s="147"/>
      <c r="D120" s="149" t="s">
        <v>69</v>
      </c>
      <c r="E120" s="158" t="s">
        <v>78</v>
      </c>
      <c r="F120" s="158" t="s">
        <v>121</v>
      </c>
      <c r="G120" s="147"/>
      <c r="H120" s="147"/>
      <c r="I120" s="147"/>
      <c r="J120" s="159" t="n">
        <f aca="false">BK120</f>
        <v>0</v>
      </c>
      <c r="K120" s="147"/>
      <c r="L120" s="148"/>
      <c r="M120" s="152"/>
      <c r="N120" s="153"/>
      <c r="O120" s="153"/>
      <c r="P120" s="154" t="n">
        <f aca="false">SUM(P121:P148)</f>
        <v>489.1644</v>
      </c>
      <c r="Q120" s="153"/>
      <c r="R120" s="154" t="n">
        <f aca="false">SUM(R121:R148)</f>
        <v>186.60643</v>
      </c>
      <c r="S120" s="153"/>
      <c r="T120" s="155" t="n">
        <f aca="false">SUM(T121:T148)</f>
        <v>0</v>
      </c>
      <c r="U120" s="147"/>
      <c r="V120" s="147"/>
      <c r="W120" s="147"/>
      <c r="X120" s="147"/>
      <c r="Y120" s="147"/>
      <c r="Z120" s="147"/>
      <c r="AA120" s="147"/>
      <c r="AB120" s="147"/>
      <c r="AC120" s="147"/>
      <c r="AD120" s="147"/>
      <c r="AE120" s="147"/>
      <c r="AR120" s="149" t="s">
        <v>78</v>
      </c>
      <c r="AT120" s="156" t="s">
        <v>69</v>
      </c>
      <c r="AU120" s="156" t="s">
        <v>78</v>
      </c>
      <c r="AY120" s="149" t="s">
        <v>120</v>
      </c>
      <c r="BK120" s="157" t="n">
        <f aca="false">SUM(BK121:BK148)</f>
        <v>0</v>
      </c>
    </row>
    <row r="121" s="22" customFormat="true" ht="24" hidden="false" customHeight="true" outlineLevel="0" collapsed="false">
      <c r="A121" s="17"/>
      <c r="B121" s="160"/>
      <c r="C121" s="161" t="s">
        <v>78</v>
      </c>
      <c r="D121" s="161" t="s">
        <v>122</v>
      </c>
      <c r="E121" s="162" t="s">
        <v>123</v>
      </c>
      <c r="F121" s="163" t="s">
        <v>124</v>
      </c>
      <c r="G121" s="164" t="s">
        <v>125</v>
      </c>
      <c r="H121" s="165" t="n">
        <v>1259</v>
      </c>
      <c r="I121" s="166" t="n">
        <v>0</v>
      </c>
      <c r="J121" s="166" t="n">
        <f aca="false">ROUND(I121*H121,2)</f>
        <v>0</v>
      </c>
      <c r="K121" s="167"/>
      <c r="L121" s="18"/>
      <c r="M121" s="168"/>
      <c r="N121" s="169" t="s">
        <v>35</v>
      </c>
      <c r="O121" s="170" t="n">
        <v>0.209</v>
      </c>
      <c r="P121" s="170" t="n">
        <f aca="false">O121*H121</f>
        <v>263.131</v>
      </c>
      <c r="Q121" s="170" t="n">
        <v>0</v>
      </c>
      <c r="R121" s="170" t="n">
        <f aca="false">Q121*H121</f>
        <v>0</v>
      </c>
      <c r="S121" s="170" t="n">
        <v>0</v>
      </c>
      <c r="T121" s="171" t="n">
        <f aca="false">S121*H121</f>
        <v>0</v>
      </c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  <c r="AR121" s="172" t="s">
        <v>126</v>
      </c>
      <c r="AT121" s="172" t="s">
        <v>122</v>
      </c>
      <c r="AU121" s="172" t="s">
        <v>80</v>
      </c>
      <c r="AY121" s="3" t="s">
        <v>120</v>
      </c>
      <c r="BE121" s="173" t="n">
        <f aca="false">IF(N121="základní",J121,0)</f>
        <v>0</v>
      </c>
      <c r="BF121" s="173" t="n">
        <f aca="false">IF(N121="snížená",J121,0)</f>
        <v>0</v>
      </c>
      <c r="BG121" s="173" t="n">
        <f aca="false">IF(N121="zákl. přenesená",J121,0)</f>
        <v>0</v>
      </c>
      <c r="BH121" s="173" t="n">
        <f aca="false">IF(N121="sníž. přenesená",J121,0)</f>
        <v>0</v>
      </c>
      <c r="BI121" s="173" t="n">
        <f aca="false">IF(N121="nulová",J121,0)</f>
        <v>0</v>
      </c>
      <c r="BJ121" s="3" t="s">
        <v>78</v>
      </c>
      <c r="BK121" s="173" t="n">
        <f aca="false">ROUND(I121*H121,2)</f>
        <v>0</v>
      </c>
      <c r="BL121" s="3" t="s">
        <v>126</v>
      </c>
      <c r="BM121" s="172" t="s">
        <v>127</v>
      </c>
    </row>
    <row r="122" s="174" customFormat="true" ht="12.8" hidden="false" customHeight="false" outlineLevel="0" collapsed="false">
      <c r="B122" s="175"/>
      <c r="D122" s="176" t="s">
        <v>128</v>
      </c>
      <c r="E122" s="177"/>
      <c r="F122" s="178" t="s">
        <v>129</v>
      </c>
      <c r="H122" s="177"/>
      <c r="L122" s="175"/>
      <c r="M122" s="179"/>
      <c r="N122" s="180"/>
      <c r="O122" s="180"/>
      <c r="P122" s="180"/>
      <c r="Q122" s="180"/>
      <c r="R122" s="180"/>
      <c r="S122" s="180"/>
      <c r="T122" s="181"/>
      <c r="AT122" s="177" t="s">
        <v>128</v>
      </c>
      <c r="AU122" s="177" t="s">
        <v>80</v>
      </c>
      <c r="AV122" s="174" t="s">
        <v>78</v>
      </c>
      <c r="AW122" s="174" t="s">
        <v>27</v>
      </c>
      <c r="AX122" s="174" t="s">
        <v>70</v>
      </c>
      <c r="AY122" s="177" t="s">
        <v>120</v>
      </c>
    </row>
    <row r="123" s="182" customFormat="true" ht="12.8" hidden="false" customHeight="false" outlineLevel="0" collapsed="false">
      <c r="B123" s="183"/>
      <c r="D123" s="176" t="s">
        <v>128</v>
      </c>
      <c r="E123" s="184"/>
      <c r="F123" s="185" t="s">
        <v>130</v>
      </c>
      <c r="H123" s="186" t="n">
        <v>10</v>
      </c>
      <c r="L123" s="183"/>
      <c r="M123" s="187"/>
      <c r="N123" s="188"/>
      <c r="O123" s="188"/>
      <c r="P123" s="188"/>
      <c r="Q123" s="188"/>
      <c r="R123" s="188"/>
      <c r="S123" s="188"/>
      <c r="T123" s="189"/>
      <c r="AT123" s="184" t="s">
        <v>128</v>
      </c>
      <c r="AU123" s="184" t="s">
        <v>80</v>
      </c>
      <c r="AV123" s="182" t="s">
        <v>80</v>
      </c>
      <c r="AW123" s="182" t="s">
        <v>27</v>
      </c>
      <c r="AX123" s="182" t="s">
        <v>70</v>
      </c>
      <c r="AY123" s="184" t="s">
        <v>120</v>
      </c>
    </row>
    <row r="124" s="182" customFormat="true" ht="12.8" hidden="false" customHeight="false" outlineLevel="0" collapsed="false">
      <c r="B124" s="183"/>
      <c r="D124" s="176" t="s">
        <v>128</v>
      </c>
      <c r="E124" s="184"/>
      <c r="F124" s="185" t="s">
        <v>131</v>
      </c>
      <c r="H124" s="186" t="n">
        <v>12</v>
      </c>
      <c r="L124" s="183"/>
      <c r="M124" s="187"/>
      <c r="N124" s="188"/>
      <c r="O124" s="188"/>
      <c r="P124" s="188"/>
      <c r="Q124" s="188"/>
      <c r="R124" s="188"/>
      <c r="S124" s="188"/>
      <c r="T124" s="189"/>
      <c r="AT124" s="184" t="s">
        <v>128</v>
      </c>
      <c r="AU124" s="184" t="s">
        <v>80</v>
      </c>
      <c r="AV124" s="182" t="s">
        <v>80</v>
      </c>
      <c r="AW124" s="182" t="s">
        <v>27</v>
      </c>
      <c r="AX124" s="182" t="s">
        <v>70</v>
      </c>
      <c r="AY124" s="184" t="s">
        <v>120</v>
      </c>
    </row>
    <row r="125" s="182" customFormat="true" ht="12.8" hidden="false" customHeight="false" outlineLevel="0" collapsed="false">
      <c r="B125" s="183"/>
      <c r="D125" s="176" t="s">
        <v>128</v>
      </c>
      <c r="E125" s="184"/>
      <c r="F125" s="185" t="s">
        <v>132</v>
      </c>
      <c r="H125" s="186" t="n">
        <v>137</v>
      </c>
      <c r="L125" s="183"/>
      <c r="M125" s="187"/>
      <c r="N125" s="188"/>
      <c r="O125" s="188"/>
      <c r="P125" s="188"/>
      <c r="Q125" s="188"/>
      <c r="R125" s="188"/>
      <c r="S125" s="188"/>
      <c r="T125" s="189"/>
      <c r="AT125" s="184" t="s">
        <v>128</v>
      </c>
      <c r="AU125" s="184" t="s">
        <v>80</v>
      </c>
      <c r="AV125" s="182" t="s">
        <v>80</v>
      </c>
      <c r="AW125" s="182" t="s">
        <v>27</v>
      </c>
      <c r="AX125" s="182" t="s">
        <v>70</v>
      </c>
      <c r="AY125" s="184" t="s">
        <v>120</v>
      </c>
    </row>
    <row r="126" s="174" customFormat="true" ht="12.8" hidden="false" customHeight="false" outlineLevel="0" collapsed="false">
      <c r="B126" s="175"/>
      <c r="D126" s="176" t="s">
        <v>128</v>
      </c>
      <c r="E126" s="177"/>
      <c r="F126" s="178" t="s">
        <v>133</v>
      </c>
      <c r="H126" s="177"/>
      <c r="L126" s="175"/>
      <c r="M126" s="179"/>
      <c r="N126" s="180"/>
      <c r="O126" s="180"/>
      <c r="P126" s="180"/>
      <c r="Q126" s="180"/>
      <c r="R126" s="180"/>
      <c r="S126" s="180"/>
      <c r="T126" s="181"/>
      <c r="AT126" s="177" t="s">
        <v>128</v>
      </c>
      <c r="AU126" s="177" t="s">
        <v>80</v>
      </c>
      <c r="AV126" s="174" t="s">
        <v>78</v>
      </c>
      <c r="AW126" s="174" t="s">
        <v>27</v>
      </c>
      <c r="AX126" s="174" t="s">
        <v>70</v>
      </c>
      <c r="AY126" s="177" t="s">
        <v>120</v>
      </c>
    </row>
    <row r="127" s="182" customFormat="true" ht="12.8" hidden="false" customHeight="false" outlineLevel="0" collapsed="false">
      <c r="B127" s="183"/>
      <c r="D127" s="176" t="s">
        <v>128</v>
      </c>
      <c r="E127" s="184"/>
      <c r="F127" s="185" t="s">
        <v>134</v>
      </c>
      <c r="H127" s="186" t="n">
        <v>650</v>
      </c>
      <c r="L127" s="183"/>
      <c r="M127" s="187"/>
      <c r="N127" s="188"/>
      <c r="O127" s="188"/>
      <c r="P127" s="188"/>
      <c r="Q127" s="188"/>
      <c r="R127" s="188"/>
      <c r="S127" s="188"/>
      <c r="T127" s="189"/>
      <c r="AT127" s="184" t="s">
        <v>128</v>
      </c>
      <c r="AU127" s="184" t="s">
        <v>80</v>
      </c>
      <c r="AV127" s="182" t="s">
        <v>80</v>
      </c>
      <c r="AW127" s="182" t="s">
        <v>27</v>
      </c>
      <c r="AX127" s="182" t="s">
        <v>70</v>
      </c>
      <c r="AY127" s="184" t="s">
        <v>120</v>
      </c>
    </row>
    <row r="128" s="182" customFormat="true" ht="12.8" hidden="false" customHeight="false" outlineLevel="0" collapsed="false">
      <c r="B128" s="183"/>
      <c r="D128" s="176" t="s">
        <v>128</v>
      </c>
      <c r="E128" s="184"/>
      <c r="F128" s="185" t="s">
        <v>135</v>
      </c>
      <c r="H128" s="186" t="n">
        <v>450</v>
      </c>
      <c r="L128" s="183"/>
      <c r="M128" s="187"/>
      <c r="N128" s="188"/>
      <c r="O128" s="188"/>
      <c r="P128" s="188"/>
      <c r="Q128" s="188"/>
      <c r="R128" s="188"/>
      <c r="S128" s="188"/>
      <c r="T128" s="189"/>
      <c r="AT128" s="184" t="s">
        <v>128</v>
      </c>
      <c r="AU128" s="184" t="s">
        <v>80</v>
      </c>
      <c r="AV128" s="182" t="s">
        <v>80</v>
      </c>
      <c r="AW128" s="182" t="s">
        <v>27</v>
      </c>
      <c r="AX128" s="182" t="s">
        <v>70</v>
      </c>
      <c r="AY128" s="184" t="s">
        <v>120</v>
      </c>
    </row>
    <row r="129" s="190" customFormat="true" ht="12.8" hidden="false" customHeight="false" outlineLevel="0" collapsed="false">
      <c r="B129" s="191"/>
      <c r="D129" s="176" t="s">
        <v>128</v>
      </c>
      <c r="E129" s="192"/>
      <c r="F129" s="193" t="s">
        <v>136</v>
      </c>
      <c r="H129" s="194" t="n">
        <v>1259</v>
      </c>
      <c r="L129" s="191"/>
      <c r="M129" s="195"/>
      <c r="N129" s="196"/>
      <c r="O129" s="196"/>
      <c r="P129" s="196"/>
      <c r="Q129" s="196"/>
      <c r="R129" s="196"/>
      <c r="S129" s="196"/>
      <c r="T129" s="197"/>
      <c r="AT129" s="192" t="s">
        <v>128</v>
      </c>
      <c r="AU129" s="192" t="s">
        <v>80</v>
      </c>
      <c r="AV129" s="190" t="s">
        <v>126</v>
      </c>
      <c r="AW129" s="190" t="s">
        <v>27</v>
      </c>
      <c r="AX129" s="190" t="s">
        <v>78</v>
      </c>
      <c r="AY129" s="192" t="s">
        <v>120</v>
      </c>
    </row>
    <row r="130" s="22" customFormat="true" ht="24" hidden="false" customHeight="true" outlineLevel="0" collapsed="false">
      <c r="A130" s="17"/>
      <c r="B130" s="160"/>
      <c r="C130" s="161" t="s">
        <v>80</v>
      </c>
      <c r="D130" s="161" t="s">
        <v>122</v>
      </c>
      <c r="E130" s="162" t="s">
        <v>137</v>
      </c>
      <c r="F130" s="163" t="s">
        <v>138</v>
      </c>
      <c r="G130" s="164" t="s">
        <v>125</v>
      </c>
      <c r="H130" s="165" t="n">
        <v>1259</v>
      </c>
      <c r="I130" s="166" t="n">
        <v>0</v>
      </c>
      <c r="J130" s="166" t="n">
        <f aca="false">ROUND(I130*H130,2)</f>
        <v>0</v>
      </c>
      <c r="K130" s="167"/>
      <c r="L130" s="18"/>
      <c r="M130" s="168"/>
      <c r="N130" s="169" t="s">
        <v>35</v>
      </c>
      <c r="O130" s="170" t="n">
        <v>0.042</v>
      </c>
      <c r="P130" s="170" t="n">
        <f aca="false">O130*H130</f>
        <v>52.878</v>
      </c>
      <c r="Q130" s="170" t="n">
        <v>0</v>
      </c>
      <c r="R130" s="170" t="n">
        <f aca="false">Q130*H130</f>
        <v>0</v>
      </c>
      <c r="S130" s="170" t="n">
        <v>0</v>
      </c>
      <c r="T130" s="171" t="n">
        <f aca="false">S130*H130</f>
        <v>0</v>
      </c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R130" s="172" t="s">
        <v>126</v>
      </c>
      <c r="AT130" s="172" t="s">
        <v>122</v>
      </c>
      <c r="AU130" s="172" t="s">
        <v>80</v>
      </c>
      <c r="AY130" s="3" t="s">
        <v>120</v>
      </c>
      <c r="BE130" s="173" t="n">
        <f aca="false">IF(N130="základní",J130,0)</f>
        <v>0</v>
      </c>
      <c r="BF130" s="173" t="n">
        <f aca="false">IF(N130="snížená",J130,0)</f>
        <v>0</v>
      </c>
      <c r="BG130" s="173" t="n">
        <f aca="false">IF(N130="zákl. přenesená",J130,0)</f>
        <v>0</v>
      </c>
      <c r="BH130" s="173" t="n">
        <f aca="false">IF(N130="sníž. přenesená",J130,0)</f>
        <v>0</v>
      </c>
      <c r="BI130" s="173" t="n">
        <f aca="false">IF(N130="nulová",J130,0)</f>
        <v>0</v>
      </c>
      <c r="BJ130" s="3" t="s">
        <v>78</v>
      </c>
      <c r="BK130" s="173" t="n">
        <f aca="false">ROUND(I130*H130,2)</f>
        <v>0</v>
      </c>
      <c r="BL130" s="3" t="s">
        <v>126</v>
      </c>
      <c r="BM130" s="172" t="s">
        <v>139</v>
      </c>
    </row>
    <row r="131" s="22" customFormat="true" ht="24" hidden="false" customHeight="true" outlineLevel="0" collapsed="false">
      <c r="A131" s="17"/>
      <c r="B131" s="160"/>
      <c r="C131" s="161" t="s">
        <v>140</v>
      </c>
      <c r="D131" s="161" t="s">
        <v>122</v>
      </c>
      <c r="E131" s="162" t="s">
        <v>141</v>
      </c>
      <c r="F131" s="163" t="s">
        <v>142</v>
      </c>
      <c r="G131" s="164" t="s">
        <v>125</v>
      </c>
      <c r="H131" s="165" t="n">
        <v>1259</v>
      </c>
      <c r="I131" s="166" t="n">
        <v>0</v>
      </c>
      <c r="J131" s="166" t="n">
        <f aca="false">ROUND(I131*H131,2)</f>
        <v>0</v>
      </c>
      <c r="K131" s="167"/>
      <c r="L131" s="18"/>
      <c r="M131" s="168"/>
      <c r="N131" s="169" t="s">
        <v>35</v>
      </c>
      <c r="O131" s="170" t="n">
        <v>0.095</v>
      </c>
      <c r="P131" s="170" t="n">
        <f aca="false">O131*H131</f>
        <v>119.605</v>
      </c>
      <c r="Q131" s="170" t="n">
        <v>0</v>
      </c>
      <c r="R131" s="170" t="n">
        <f aca="false">Q131*H131</f>
        <v>0</v>
      </c>
      <c r="S131" s="170" t="n">
        <v>0</v>
      </c>
      <c r="T131" s="171" t="n">
        <f aca="false">S131*H131</f>
        <v>0</v>
      </c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R131" s="172" t="s">
        <v>126</v>
      </c>
      <c r="AT131" s="172" t="s">
        <v>122</v>
      </c>
      <c r="AU131" s="172" t="s">
        <v>80</v>
      </c>
      <c r="AY131" s="3" t="s">
        <v>120</v>
      </c>
      <c r="BE131" s="173" t="n">
        <f aca="false">IF(N131="základní",J131,0)</f>
        <v>0</v>
      </c>
      <c r="BF131" s="173" t="n">
        <f aca="false">IF(N131="snížená",J131,0)</f>
        <v>0</v>
      </c>
      <c r="BG131" s="173" t="n">
        <f aca="false">IF(N131="zákl. přenesená",J131,0)</f>
        <v>0</v>
      </c>
      <c r="BH131" s="173" t="n">
        <f aca="false">IF(N131="sníž. přenesená",J131,0)</f>
        <v>0</v>
      </c>
      <c r="BI131" s="173" t="n">
        <f aca="false">IF(N131="nulová",J131,0)</f>
        <v>0</v>
      </c>
      <c r="BJ131" s="3" t="s">
        <v>78</v>
      </c>
      <c r="BK131" s="173" t="n">
        <f aca="false">ROUND(I131*H131,2)</f>
        <v>0</v>
      </c>
      <c r="BL131" s="3" t="s">
        <v>126</v>
      </c>
      <c r="BM131" s="172" t="s">
        <v>143</v>
      </c>
    </row>
    <row r="132" s="22" customFormat="true" ht="16.5" hidden="false" customHeight="true" outlineLevel="0" collapsed="false">
      <c r="A132" s="17"/>
      <c r="B132" s="160"/>
      <c r="C132" s="161" t="s">
        <v>126</v>
      </c>
      <c r="D132" s="161" t="s">
        <v>122</v>
      </c>
      <c r="E132" s="162" t="s">
        <v>144</v>
      </c>
      <c r="F132" s="163" t="s">
        <v>145</v>
      </c>
      <c r="G132" s="164" t="s">
        <v>125</v>
      </c>
      <c r="H132" s="165" t="n">
        <v>1259</v>
      </c>
      <c r="I132" s="166" t="n">
        <v>0</v>
      </c>
      <c r="J132" s="166" t="n">
        <f aca="false">ROUND(I132*H132,2)</f>
        <v>0</v>
      </c>
      <c r="K132" s="167"/>
      <c r="L132" s="18"/>
      <c r="M132" s="168"/>
      <c r="N132" s="169" t="s">
        <v>35</v>
      </c>
      <c r="O132" s="170" t="n">
        <v>0.015</v>
      </c>
      <c r="P132" s="170" t="n">
        <f aca="false">O132*H132</f>
        <v>18.885</v>
      </c>
      <c r="Q132" s="170" t="n">
        <v>0</v>
      </c>
      <c r="R132" s="170" t="n">
        <f aca="false">Q132*H132</f>
        <v>0</v>
      </c>
      <c r="S132" s="170" t="n">
        <v>0</v>
      </c>
      <c r="T132" s="171" t="n">
        <f aca="false">S132*H132</f>
        <v>0</v>
      </c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R132" s="172" t="s">
        <v>126</v>
      </c>
      <c r="AT132" s="172" t="s">
        <v>122</v>
      </c>
      <c r="AU132" s="172" t="s">
        <v>80</v>
      </c>
      <c r="AY132" s="3" t="s">
        <v>120</v>
      </c>
      <c r="BE132" s="173" t="n">
        <f aca="false">IF(N132="základní",J132,0)</f>
        <v>0</v>
      </c>
      <c r="BF132" s="173" t="n">
        <f aca="false">IF(N132="snížená",J132,0)</f>
        <v>0</v>
      </c>
      <c r="BG132" s="173" t="n">
        <f aca="false">IF(N132="zákl. přenesená",J132,0)</f>
        <v>0</v>
      </c>
      <c r="BH132" s="173" t="n">
        <f aca="false">IF(N132="sníž. přenesená",J132,0)</f>
        <v>0</v>
      </c>
      <c r="BI132" s="173" t="n">
        <f aca="false">IF(N132="nulová",J132,0)</f>
        <v>0</v>
      </c>
      <c r="BJ132" s="3" t="s">
        <v>78</v>
      </c>
      <c r="BK132" s="173" t="n">
        <f aca="false">ROUND(I132*H132,2)</f>
        <v>0</v>
      </c>
      <c r="BL132" s="3" t="s">
        <v>126</v>
      </c>
      <c r="BM132" s="172" t="s">
        <v>146</v>
      </c>
    </row>
    <row r="133" s="22" customFormat="true" ht="24" hidden="false" customHeight="true" outlineLevel="0" collapsed="false">
      <c r="A133" s="17"/>
      <c r="B133" s="160"/>
      <c r="C133" s="161" t="s">
        <v>147</v>
      </c>
      <c r="D133" s="161" t="s">
        <v>122</v>
      </c>
      <c r="E133" s="162" t="s">
        <v>148</v>
      </c>
      <c r="F133" s="163" t="s">
        <v>149</v>
      </c>
      <c r="G133" s="164" t="s">
        <v>125</v>
      </c>
      <c r="H133" s="165" t="n">
        <v>1259</v>
      </c>
      <c r="I133" s="166" t="n">
        <v>0</v>
      </c>
      <c r="J133" s="166" t="n">
        <f aca="false">ROUND(I133*H133,2)</f>
        <v>0</v>
      </c>
      <c r="K133" s="167"/>
      <c r="L133" s="18"/>
      <c r="M133" s="168"/>
      <c r="N133" s="169" t="s">
        <v>35</v>
      </c>
      <c r="O133" s="170" t="n">
        <v>0.004</v>
      </c>
      <c r="P133" s="170" t="n">
        <f aca="false">O133*H133</f>
        <v>5.036</v>
      </c>
      <c r="Q133" s="170" t="n">
        <v>0</v>
      </c>
      <c r="R133" s="170" t="n">
        <f aca="false">Q133*H133</f>
        <v>0</v>
      </c>
      <c r="S133" s="170" t="n">
        <v>0</v>
      </c>
      <c r="T133" s="171" t="n">
        <f aca="false">S133*H133</f>
        <v>0</v>
      </c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R133" s="172" t="s">
        <v>126</v>
      </c>
      <c r="AT133" s="172" t="s">
        <v>122</v>
      </c>
      <c r="AU133" s="172" t="s">
        <v>80</v>
      </c>
      <c r="AY133" s="3" t="s">
        <v>120</v>
      </c>
      <c r="BE133" s="173" t="n">
        <f aca="false">IF(N133="základní",J133,0)</f>
        <v>0</v>
      </c>
      <c r="BF133" s="173" t="n">
        <f aca="false">IF(N133="snížená",J133,0)</f>
        <v>0</v>
      </c>
      <c r="BG133" s="173" t="n">
        <f aca="false">IF(N133="zákl. přenesená",J133,0)</f>
        <v>0</v>
      </c>
      <c r="BH133" s="173" t="n">
        <f aca="false">IF(N133="sníž. přenesená",J133,0)</f>
        <v>0</v>
      </c>
      <c r="BI133" s="173" t="n">
        <f aca="false">IF(N133="nulová",J133,0)</f>
        <v>0</v>
      </c>
      <c r="BJ133" s="3" t="s">
        <v>78</v>
      </c>
      <c r="BK133" s="173" t="n">
        <f aca="false">ROUND(I133*H133,2)</f>
        <v>0</v>
      </c>
      <c r="BL133" s="3" t="s">
        <v>126</v>
      </c>
      <c r="BM133" s="172" t="s">
        <v>150</v>
      </c>
    </row>
    <row r="134" s="22" customFormat="true" ht="16.5" hidden="false" customHeight="true" outlineLevel="0" collapsed="false">
      <c r="A134" s="17"/>
      <c r="B134" s="160"/>
      <c r="C134" s="161" t="s">
        <v>151</v>
      </c>
      <c r="D134" s="161" t="s">
        <v>122</v>
      </c>
      <c r="E134" s="162" t="s">
        <v>152</v>
      </c>
      <c r="F134" s="163" t="s">
        <v>153</v>
      </c>
      <c r="G134" s="164" t="s">
        <v>154</v>
      </c>
      <c r="H134" s="165" t="n">
        <v>66.098</v>
      </c>
      <c r="I134" s="166" t="n">
        <v>0</v>
      </c>
      <c r="J134" s="166" t="n">
        <f aca="false">ROUND(I134*H134,2)</f>
        <v>0</v>
      </c>
      <c r="K134" s="167"/>
      <c r="L134" s="18"/>
      <c r="M134" s="168"/>
      <c r="N134" s="169" t="s">
        <v>35</v>
      </c>
      <c r="O134" s="170" t="n">
        <v>0</v>
      </c>
      <c r="P134" s="170" t="n">
        <f aca="false">O134*H134</f>
        <v>0</v>
      </c>
      <c r="Q134" s="170" t="n">
        <v>0</v>
      </c>
      <c r="R134" s="170" t="n">
        <f aca="false">Q134*H134</f>
        <v>0</v>
      </c>
      <c r="S134" s="170" t="n">
        <v>0</v>
      </c>
      <c r="T134" s="171" t="n">
        <f aca="false">S134*H134</f>
        <v>0</v>
      </c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R134" s="172" t="s">
        <v>126</v>
      </c>
      <c r="AT134" s="172" t="s">
        <v>122</v>
      </c>
      <c r="AU134" s="172" t="s">
        <v>80</v>
      </c>
      <c r="AY134" s="3" t="s">
        <v>120</v>
      </c>
      <c r="BE134" s="173" t="n">
        <f aca="false">IF(N134="základní",J134,0)</f>
        <v>0</v>
      </c>
      <c r="BF134" s="173" t="n">
        <f aca="false">IF(N134="snížená",J134,0)</f>
        <v>0</v>
      </c>
      <c r="BG134" s="173" t="n">
        <f aca="false">IF(N134="zákl. přenesená",J134,0)</f>
        <v>0</v>
      </c>
      <c r="BH134" s="173" t="n">
        <f aca="false">IF(N134="sníž. přenesená",J134,0)</f>
        <v>0</v>
      </c>
      <c r="BI134" s="173" t="n">
        <f aca="false">IF(N134="nulová",J134,0)</f>
        <v>0</v>
      </c>
      <c r="BJ134" s="3" t="s">
        <v>78</v>
      </c>
      <c r="BK134" s="173" t="n">
        <f aca="false">ROUND(I134*H134,2)</f>
        <v>0</v>
      </c>
      <c r="BL134" s="3" t="s">
        <v>126</v>
      </c>
      <c r="BM134" s="172" t="s">
        <v>155</v>
      </c>
    </row>
    <row r="135" s="182" customFormat="true" ht="12.8" hidden="false" customHeight="false" outlineLevel="0" collapsed="false">
      <c r="B135" s="183"/>
      <c r="D135" s="176" t="s">
        <v>128</v>
      </c>
      <c r="E135" s="184"/>
      <c r="F135" s="185" t="s">
        <v>156</v>
      </c>
      <c r="H135" s="186" t="n">
        <v>62.95</v>
      </c>
      <c r="L135" s="183"/>
      <c r="M135" s="187"/>
      <c r="N135" s="188"/>
      <c r="O135" s="188"/>
      <c r="P135" s="188"/>
      <c r="Q135" s="188"/>
      <c r="R135" s="188"/>
      <c r="S135" s="188"/>
      <c r="T135" s="189"/>
      <c r="AT135" s="184" t="s">
        <v>128</v>
      </c>
      <c r="AU135" s="184" t="s">
        <v>80</v>
      </c>
      <c r="AV135" s="182" t="s">
        <v>80</v>
      </c>
      <c r="AW135" s="182" t="s">
        <v>27</v>
      </c>
      <c r="AX135" s="182" t="s">
        <v>70</v>
      </c>
      <c r="AY135" s="184" t="s">
        <v>120</v>
      </c>
    </row>
    <row r="136" s="182" customFormat="true" ht="12.8" hidden="false" customHeight="false" outlineLevel="0" collapsed="false">
      <c r="B136" s="183"/>
      <c r="D136" s="176" t="s">
        <v>128</v>
      </c>
      <c r="E136" s="184"/>
      <c r="F136" s="185" t="s">
        <v>157</v>
      </c>
      <c r="H136" s="186" t="n">
        <v>3.148</v>
      </c>
      <c r="L136" s="183"/>
      <c r="M136" s="187"/>
      <c r="N136" s="188"/>
      <c r="O136" s="188"/>
      <c r="P136" s="188"/>
      <c r="Q136" s="188"/>
      <c r="R136" s="188"/>
      <c r="S136" s="188"/>
      <c r="T136" s="189"/>
      <c r="AT136" s="184" t="s">
        <v>128</v>
      </c>
      <c r="AU136" s="184" t="s">
        <v>80</v>
      </c>
      <c r="AV136" s="182" t="s">
        <v>80</v>
      </c>
      <c r="AW136" s="182" t="s">
        <v>27</v>
      </c>
      <c r="AX136" s="182" t="s">
        <v>70</v>
      </c>
      <c r="AY136" s="184" t="s">
        <v>120</v>
      </c>
    </row>
    <row r="137" s="190" customFormat="true" ht="12.8" hidden="false" customHeight="false" outlineLevel="0" collapsed="false">
      <c r="B137" s="191"/>
      <c r="D137" s="176" t="s">
        <v>128</v>
      </c>
      <c r="E137" s="192"/>
      <c r="F137" s="193" t="s">
        <v>136</v>
      </c>
      <c r="H137" s="194" t="n">
        <v>66.098</v>
      </c>
      <c r="L137" s="191"/>
      <c r="M137" s="195"/>
      <c r="N137" s="196"/>
      <c r="O137" s="196"/>
      <c r="P137" s="196"/>
      <c r="Q137" s="196"/>
      <c r="R137" s="196"/>
      <c r="S137" s="196"/>
      <c r="T137" s="197"/>
      <c r="AT137" s="192" t="s">
        <v>128</v>
      </c>
      <c r="AU137" s="192" t="s">
        <v>80</v>
      </c>
      <c r="AV137" s="190" t="s">
        <v>126</v>
      </c>
      <c r="AW137" s="190" t="s">
        <v>27</v>
      </c>
      <c r="AX137" s="190" t="s">
        <v>78</v>
      </c>
      <c r="AY137" s="192" t="s">
        <v>120</v>
      </c>
    </row>
    <row r="138" s="22" customFormat="true" ht="24" hidden="false" customHeight="true" outlineLevel="0" collapsed="false">
      <c r="A138" s="17"/>
      <c r="B138" s="160"/>
      <c r="C138" s="161" t="s">
        <v>158</v>
      </c>
      <c r="D138" s="161" t="s">
        <v>122</v>
      </c>
      <c r="E138" s="162" t="s">
        <v>159</v>
      </c>
      <c r="F138" s="163" t="s">
        <v>160</v>
      </c>
      <c r="G138" s="164" t="s">
        <v>125</v>
      </c>
      <c r="H138" s="165" t="n">
        <v>1100</v>
      </c>
      <c r="I138" s="166" t="n">
        <v>0</v>
      </c>
      <c r="J138" s="166" t="n">
        <f aca="false">ROUND(I138*H138,2)</f>
        <v>0</v>
      </c>
      <c r="K138" s="167"/>
      <c r="L138" s="18"/>
      <c r="M138" s="168"/>
      <c r="N138" s="169" t="s">
        <v>35</v>
      </c>
      <c r="O138" s="170" t="n">
        <v>0.013</v>
      </c>
      <c r="P138" s="170" t="n">
        <f aca="false">O138*H138</f>
        <v>14.3</v>
      </c>
      <c r="Q138" s="170" t="n">
        <v>0</v>
      </c>
      <c r="R138" s="170" t="n">
        <f aca="false">Q138*H138</f>
        <v>0</v>
      </c>
      <c r="S138" s="170" t="n">
        <v>0</v>
      </c>
      <c r="T138" s="171" t="n">
        <f aca="false">S138*H138</f>
        <v>0</v>
      </c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  <c r="AR138" s="172" t="s">
        <v>126</v>
      </c>
      <c r="AT138" s="172" t="s">
        <v>122</v>
      </c>
      <c r="AU138" s="172" t="s">
        <v>80</v>
      </c>
      <c r="AY138" s="3" t="s">
        <v>120</v>
      </c>
      <c r="BE138" s="173" t="n">
        <f aca="false">IF(N138="základní",J138,0)</f>
        <v>0</v>
      </c>
      <c r="BF138" s="173" t="n">
        <f aca="false">IF(N138="snížená",J138,0)</f>
        <v>0</v>
      </c>
      <c r="BG138" s="173" t="n">
        <f aca="false">IF(N138="zákl. přenesená",J138,0)</f>
        <v>0</v>
      </c>
      <c r="BH138" s="173" t="n">
        <f aca="false">IF(N138="sníž. přenesená",J138,0)</f>
        <v>0</v>
      </c>
      <c r="BI138" s="173" t="n">
        <f aca="false">IF(N138="nulová",J138,0)</f>
        <v>0</v>
      </c>
      <c r="BJ138" s="3" t="s">
        <v>78</v>
      </c>
      <c r="BK138" s="173" t="n">
        <f aca="false">ROUND(I138*H138,2)</f>
        <v>0</v>
      </c>
      <c r="BL138" s="3" t="s">
        <v>126</v>
      </c>
      <c r="BM138" s="172" t="s">
        <v>161</v>
      </c>
    </row>
    <row r="139" s="182" customFormat="true" ht="12.8" hidden="false" customHeight="false" outlineLevel="0" collapsed="false">
      <c r="B139" s="183"/>
      <c r="D139" s="176" t="s">
        <v>128</v>
      </c>
      <c r="E139" s="184"/>
      <c r="F139" s="185" t="s">
        <v>162</v>
      </c>
      <c r="H139" s="186" t="n">
        <v>450</v>
      </c>
      <c r="L139" s="183"/>
      <c r="M139" s="187"/>
      <c r="N139" s="188"/>
      <c r="O139" s="188"/>
      <c r="P139" s="188"/>
      <c r="Q139" s="188"/>
      <c r="R139" s="188"/>
      <c r="S139" s="188"/>
      <c r="T139" s="189"/>
      <c r="AT139" s="184" t="s">
        <v>128</v>
      </c>
      <c r="AU139" s="184" t="s">
        <v>80</v>
      </c>
      <c r="AV139" s="182" t="s">
        <v>80</v>
      </c>
      <c r="AW139" s="182" t="s">
        <v>27</v>
      </c>
      <c r="AX139" s="182" t="s">
        <v>70</v>
      </c>
      <c r="AY139" s="184" t="s">
        <v>120</v>
      </c>
    </row>
    <row r="140" s="182" customFormat="true" ht="12.8" hidden="false" customHeight="false" outlineLevel="0" collapsed="false">
      <c r="B140" s="183"/>
      <c r="D140" s="176" t="s">
        <v>128</v>
      </c>
      <c r="E140" s="184"/>
      <c r="F140" s="185" t="s">
        <v>134</v>
      </c>
      <c r="H140" s="186" t="n">
        <v>650</v>
      </c>
      <c r="L140" s="183"/>
      <c r="M140" s="187"/>
      <c r="N140" s="188"/>
      <c r="O140" s="188"/>
      <c r="P140" s="188"/>
      <c r="Q140" s="188"/>
      <c r="R140" s="188"/>
      <c r="S140" s="188"/>
      <c r="T140" s="189"/>
      <c r="AT140" s="184" t="s">
        <v>128</v>
      </c>
      <c r="AU140" s="184" t="s">
        <v>80</v>
      </c>
      <c r="AV140" s="182" t="s">
        <v>80</v>
      </c>
      <c r="AW140" s="182" t="s">
        <v>27</v>
      </c>
      <c r="AX140" s="182" t="s">
        <v>70</v>
      </c>
      <c r="AY140" s="184" t="s">
        <v>120</v>
      </c>
    </row>
    <row r="141" s="190" customFormat="true" ht="12.8" hidden="false" customHeight="false" outlineLevel="0" collapsed="false">
      <c r="B141" s="191"/>
      <c r="D141" s="176" t="s">
        <v>128</v>
      </c>
      <c r="E141" s="192"/>
      <c r="F141" s="193" t="s">
        <v>136</v>
      </c>
      <c r="H141" s="194" t="n">
        <v>1100</v>
      </c>
      <c r="L141" s="191"/>
      <c r="M141" s="195"/>
      <c r="N141" s="196"/>
      <c r="O141" s="196"/>
      <c r="P141" s="196"/>
      <c r="Q141" s="196"/>
      <c r="R141" s="196"/>
      <c r="S141" s="196"/>
      <c r="T141" s="197"/>
      <c r="AT141" s="192" t="s">
        <v>128</v>
      </c>
      <c r="AU141" s="192" t="s">
        <v>80</v>
      </c>
      <c r="AV141" s="190" t="s">
        <v>126</v>
      </c>
      <c r="AW141" s="190" t="s">
        <v>27</v>
      </c>
      <c r="AX141" s="190" t="s">
        <v>78</v>
      </c>
      <c r="AY141" s="192" t="s">
        <v>120</v>
      </c>
    </row>
    <row r="142" s="22" customFormat="true" ht="24" hidden="false" customHeight="true" outlineLevel="0" collapsed="false">
      <c r="A142" s="17"/>
      <c r="B142" s="160"/>
      <c r="C142" s="161" t="s">
        <v>163</v>
      </c>
      <c r="D142" s="161" t="s">
        <v>122</v>
      </c>
      <c r="E142" s="162" t="s">
        <v>164</v>
      </c>
      <c r="F142" s="163" t="s">
        <v>165</v>
      </c>
      <c r="G142" s="164" t="s">
        <v>125</v>
      </c>
      <c r="H142" s="165" t="n">
        <v>1162.95</v>
      </c>
      <c r="I142" s="166" t="n">
        <v>0</v>
      </c>
      <c r="J142" s="166" t="n">
        <f aca="false">ROUND(I142*H142,2)</f>
        <v>0</v>
      </c>
      <c r="K142" s="167"/>
      <c r="L142" s="18"/>
      <c r="M142" s="168"/>
      <c r="N142" s="169" t="s">
        <v>35</v>
      </c>
      <c r="O142" s="170" t="n">
        <v>0.012</v>
      </c>
      <c r="P142" s="170" t="n">
        <f aca="false">O142*H142</f>
        <v>13.9554</v>
      </c>
      <c r="Q142" s="170" t="n">
        <v>0</v>
      </c>
      <c r="R142" s="170" t="n">
        <f aca="false">Q142*H142</f>
        <v>0</v>
      </c>
      <c r="S142" s="170" t="n">
        <v>0</v>
      </c>
      <c r="T142" s="171" t="n">
        <f aca="false">S142*H142</f>
        <v>0</v>
      </c>
      <c r="U142" s="17"/>
      <c r="V142" s="17"/>
      <c r="W142" s="17"/>
      <c r="X142" s="17"/>
      <c r="Y142" s="17"/>
      <c r="Z142" s="17"/>
      <c r="AA142" s="17"/>
      <c r="AB142" s="17"/>
      <c r="AC142" s="17"/>
      <c r="AD142" s="17"/>
      <c r="AE142" s="17"/>
      <c r="AR142" s="172" t="s">
        <v>126</v>
      </c>
      <c r="AT142" s="172" t="s">
        <v>122</v>
      </c>
      <c r="AU142" s="172" t="s">
        <v>80</v>
      </c>
      <c r="AY142" s="3" t="s">
        <v>120</v>
      </c>
      <c r="BE142" s="173" t="n">
        <f aca="false">IF(N142="základní",J142,0)</f>
        <v>0</v>
      </c>
      <c r="BF142" s="173" t="n">
        <f aca="false">IF(N142="snížená",J142,0)</f>
        <v>0</v>
      </c>
      <c r="BG142" s="173" t="n">
        <f aca="false">IF(N142="zákl. přenesená",J142,0)</f>
        <v>0</v>
      </c>
      <c r="BH142" s="173" t="n">
        <f aca="false">IF(N142="sníž. přenesená",J142,0)</f>
        <v>0</v>
      </c>
      <c r="BI142" s="173" t="n">
        <f aca="false">IF(N142="nulová",J142,0)</f>
        <v>0</v>
      </c>
      <c r="BJ142" s="3" t="s">
        <v>78</v>
      </c>
      <c r="BK142" s="173" t="n">
        <f aca="false">ROUND(I142*H142,2)</f>
        <v>0</v>
      </c>
      <c r="BL142" s="3" t="s">
        <v>126</v>
      </c>
      <c r="BM142" s="172" t="s">
        <v>166</v>
      </c>
    </row>
    <row r="143" s="182" customFormat="true" ht="12.8" hidden="false" customHeight="false" outlineLevel="0" collapsed="false">
      <c r="B143" s="183"/>
      <c r="D143" s="176" t="s">
        <v>128</v>
      </c>
      <c r="E143" s="184"/>
      <c r="F143" s="185" t="s">
        <v>167</v>
      </c>
      <c r="H143" s="186" t="n">
        <v>62.95</v>
      </c>
      <c r="L143" s="183"/>
      <c r="M143" s="187"/>
      <c r="N143" s="188"/>
      <c r="O143" s="188"/>
      <c r="P143" s="188"/>
      <c r="Q143" s="188"/>
      <c r="R143" s="188"/>
      <c r="S143" s="188"/>
      <c r="T143" s="189"/>
      <c r="AT143" s="184" t="s">
        <v>128</v>
      </c>
      <c r="AU143" s="184" t="s">
        <v>80</v>
      </c>
      <c r="AV143" s="182" t="s">
        <v>80</v>
      </c>
      <c r="AW143" s="182" t="s">
        <v>27</v>
      </c>
      <c r="AX143" s="182" t="s">
        <v>70</v>
      </c>
      <c r="AY143" s="184" t="s">
        <v>120</v>
      </c>
    </row>
    <row r="144" s="182" customFormat="true" ht="12.8" hidden="false" customHeight="false" outlineLevel="0" collapsed="false">
      <c r="B144" s="183"/>
      <c r="D144" s="176" t="s">
        <v>128</v>
      </c>
      <c r="E144" s="184"/>
      <c r="F144" s="185" t="s">
        <v>168</v>
      </c>
      <c r="H144" s="186" t="n">
        <v>450</v>
      </c>
      <c r="L144" s="183"/>
      <c r="M144" s="187"/>
      <c r="N144" s="188"/>
      <c r="O144" s="188"/>
      <c r="P144" s="188"/>
      <c r="Q144" s="188"/>
      <c r="R144" s="188"/>
      <c r="S144" s="188"/>
      <c r="T144" s="189"/>
      <c r="AT144" s="184" t="s">
        <v>128</v>
      </c>
      <c r="AU144" s="184" t="s">
        <v>80</v>
      </c>
      <c r="AV144" s="182" t="s">
        <v>80</v>
      </c>
      <c r="AW144" s="182" t="s">
        <v>27</v>
      </c>
      <c r="AX144" s="182" t="s">
        <v>70</v>
      </c>
      <c r="AY144" s="184" t="s">
        <v>120</v>
      </c>
    </row>
    <row r="145" s="182" customFormat="true" ht="12.8" hidden="false" customHeight="false" outlineLevel="0" collapsed="false">
      <c r="B145" s="183"/>
      <c r="D145" s="176" t="s">
        <v>128</v>
      </c>
      <c r="E145" s="184"/>
      <c r="F145" s="185" t="s">
        <v>169</v>
      </c>
      <c r="H145" s="186" t="n">
        <v>650</v>
      </c>
      <c r="L145" s="183"/>
      <c r="M145" s="187"/>
      <c r="N145" s="188"/>
      <c r="O145" s="188"/>
      <c r="P145" s="188"/>
      <c r="Q145" s="188"/>
      <c r="R145" s="188"/>
      <c r="S145" s="188"/>
      <c r="T145" s="189"/>
      <c r="AT145" s="184" t="s">
        <v>128</v>
      </c>
      <c r="AU145" s="184" t="s">
        <v>80</v>
      </c>
      <c r="AV145" s="182" t="s">
        <v>80</v>
      </c>
      <c r="AW145" s="182" t="s">
        <v>27</v>
      </c>
      <c r="AX145" s="182" t="s">
        <v>70</v>
      </c>
      <c r="AY145" s="184" t="s">
        <v>120</v>
      </c>
    </row>
    <row r="146" s="190" customFormat="true" ht="12.8" hidden="false" customHeight="false" outlineLevel="0" collapsed="false">
      <c r="B146" s="191"/>
      <c r="D146" s="176" t="s">
        <v>128</v>
      </c>
      <c r="E146" s="192"/>
      <c r="F146" s="193" t="s">
        <v>136</v>
      </c>
      <c r="H146" s="194" t="n">
        <v>1162.95</v>
      </c>
      <c r="L146" s="191"/>
      <c r="M146" s="195"/>
      <c r="N146" s="196"/>
      <c r="O146" s="196"/>
      <c r="P146" s="196"/>
      <c r="Q146" s="196"/>
      <c r="R146" s="196"/>
      <c r="S146" s="196"/>
      <c r="T146" s="197"/>
      <c r="AT146" s="192" t="s">
        <v>128</v>
      </c>
      <c r="AU146" s="192" t="s">
        <v>80</v>
      </c>
      <c r="AV146" s="190" t="s">
        <v>126</v>
      </c>
      <c r="AW146" s="190" t="s">
        <v>27</v>
      </c>
      <c r="AX146" s="190" t="s">
        <v>78</v>
      </c>
      <c r="AY146" s="192" t="s">
        <v>120</v>
      </c>
    </row>
    <row r="147" s="22" customFormat="true" ht="16.5" hidden="false" customHeight="true" outlineLevel="0" collapsed="false">
      <c r="A147" s="17"/>
      <c r="B147" s="160"/>
      <c r="C147" s="198" t="s">
        <v>170</v>
      </c>
      <c r="D147" s="198" t="s">
        <v>171</v>
      </c>
      <c r="E147" s="199" t="s">
        <v>172</v>
      </c>
      <c r="F147" s="200" t="s">
        <v>173</v>
      </c>
      <c r="G147" s="201" t="s">
        <v>174</v>
      </c>
      <c r="H147" s="202" t="n">
        <v>186.568</v>
      </c>
      <c r="I147" s="203" t="n">
        <v>0</v>
      </c>
      <c r="J147" s="203" t="n">
        <f aca="false">ROUND(I147*H147,2)</f>
        <v>0</v>
      </c>
      <c r="K147" s="204"/>
      <c r="L147" s="205"/>
      <c r="M147" s="206"/>
      <c r="N147" s="207" t="s">
        <v>35</v>
      </c>
      <c r="O147" s="170" t="n">
        <v>0</v>
      </c>
      <c r="P147" s="170" t="n">
        <f aca="false">O147*H147</f>
        <v>0</v>
      </c>
      <c r="Q147" s="170" t="n">
        <v>1</v>
      </c>
      <c r="R147" s="170" t="n">
        <f aca="false">Q147*H147</f>
        <v>186.568</v>
      </c>
      <c r="S147" s="170" t="n">
        <v>0</v>
      </c>
      <c r="T147" s="171" t="n">
        <f aca="false">S147*H147</f>
        <v>0</v>
      </c>
      <c r="U147" s="17"/>
      <c r="V147" s="17"/>
      <c r="W147" s="17"/>
      <c r="X147" s="17"/>
      <c r="Y147" s="17"/>
      <c r="Z147" s="17"/>
      <c r="AA147" s="17"/>
      <c r="AB147" s="17"/>
      <c r="AC147" s="17"/>
      <c r="AD147" s="17"/>
      <c r="AE147" s="17"/>
      <c r="AR147" s="172" t="s">
        <v>158</v>
      </c>
      <c r="AT147" s="172" t="s">
        <v>171</v>
      </c>
      <c r="AU147" s="172" t="s">
        <v>80</v>
      </c>
      <c r="AY147" s="3" t="s">
        <v>120</v>
      </c>
      <c r="BE147" s="173" t="n">
        <f aca="false">IF(N147="základní",J147,0)</f>
        <v>0</v>
      </c>
      <c r="BF147" s="173" t="n">
        <f aca="false">IF(N147="snížená",J147,0)</f>
        <v>0</v>
      </c>
      <c r="BG147" s="173" t="n">
        <f aca="false">IF(N147="zákl. přenesená",J147,0)</f>
        <v>0</v>
      </c>
      <c r="BH147" s="173" t="n">
        <f aca="false">IF(N147="sníž. přenesená",J147,0)</f>
        <v>0</v>
      </c>
      <c r="BI147" s="173" t="n">
        <f aca="false">IF(N147="nulová",J147,0)</f>
        <v>0</v>
      </c>
      <c r="BJ147" s="3" t="s">
        <v>78</v>
      </c>
      <c r="BK147" s="173" t="n">
        <f aca="false">ROUND(I147*H147,2)</f>
        <v>0</v>
      </c>
      <c r="BL147" s="3" t="s">
        <v>126</v>
      </c>
      <c r="BM147" s="172" t="s">
        <v>175</v>
      </c>
    </row>
    <row r="148" customFormat="false" ht="24" hidden="false" customHeight="true" outlineLevel="0" collapsed="false">
      <c r="A148" s="17"/>
      <c r="B148" s="160"/>
      <c r="C148" s="161" t="s">
        <v>176</v>
      </c>
      <c r="D148" s="161" t="s">
        <v>122</v>
      </c>
      <c r="E148" s="162" t="s">
        <v>177</v>
      </c>
      <c r="F148" s="163" t="s">
        <v>178</v>
      </c>
      <c r="G148" s="164" t="s">
        <v>179</v>
      </c>
      <c r="H148" s="165" t="n">
        <v>1</v>
      </c>
      <c r="I148" s="166" t="n">
        <v>0</v>
      </c>
      <c r="J148" s="166" t="n">
        <f aca="false">ROUND(I148*H148,2)</f>
        <v>0</v>
      </c>
      <c r="K148" s="167"/>
      <c r="L148" s="18"/>
      <c r="M148" s="208"/>
      <c r="N148" s="209" t="s">
        <v>35</v>
      </c>
      <c r="O148" s="210" t="n">
        <v>1.374</v>
      </c>
      <c r="P148" s="210" t="n">
        <f aca="false">O148*H148</f>
        <v>1.374</v>
      </c>
      <c r="Q148" s="210" t="n">
        <v>0.03843</v>
      </c>
      <c r="R148" s="210" t="n">
        <f aca="false">Q148*H148</f>
        <v>0.03843</v>
      </c>
      <c r="S148" s="210" t="n">
        <v>0</v>
      </c>
      <c r="T148" s="211" t="n">
        <f aca="false">S148*H148</f>
        <v>0</v>
      </c>
      <c r="U148" s="17"/>
      <c r="V148" s="17"/>
      <c r="W148" s="17"/>
      <c r="X148" s="17"/>
      <c r="Y148" s="17"/>
      <c r="Z148" s="17"/>
      <c r="AA148" s="17"/>
      <c r="AB148" s="17"/>
      <c r="AC148" s="17"/>
      <c r="AD148" s="17"/>
      <c r="AE148" s="17"/>
      <c r="AR148" s="172" t="s">
        <v>126</v>
      </c>
      <c r="AT148" s="172" t="s">
        <v>122</v>
      </c>
      <c r="AU148" s="172" t="s">
        <v>80</v>
      </c>
      <c r="AY148" s="3" t="s">
        <v>120</v>
      </c>
      <c r="BE148" s="173" t="n">
        <f aca="false">IF(N148="základní",J148,0)</f>
        <v>0</v>
      </c>
      <c r="BF148" s="173" t="n">
        <f aca="false">IF(N148="snížená",J148,0)</f>
        <v>0</v>
      </c>
      <c r="BG148" s="173" t="n">
        <f aca="false">IF(N148="zákl. přenesená",J148,0)</f>
        <v>0</v>
      </c>
      <c r="BH148" s="173" t="n">
        <f aca="false">IF(N148="sníž. přenesená",J148,0)</f>
        <v>0</v>
      </c>
      <c r="BI148" s="173" t="n">
        <f aca="false">IF(N148="nulová",J148,0)</f>
        <v>0</v>
      </c>
      <c r="BJ148" s="3" t="s">
        <v>78</v>
      </c>
      <c r="BK148" s="173" t="n">
        <f aca="false">ROUND(I148*H148,2)</f>
        <v>0</v>
      </c>
      <c r="BL148" s="3" t="s">
        <v>126</v>
      </c>
      <c r="BM148" s="172" t="s">
        <v>180</v>
      </c>
    </row>
    <row r="149" customFormat="false" ht="6.95" hidden="false" customHeight="true" outlineLevel="0" collapsed="false">
      <c r="A149" s="17"/>
      <c r="B149" s="39"/>
      <c r="C149" s="40"/>
      <c r="D149" s="40"/>
      <c r="E149" s="40"/>
      <c r="F149" s="40"/>
      <c r="G149" s="40"/>
      <c r="H149" s="40"/>
      <c r="I149" s="40"/>
      <c r="J149" s="40"/>
      <c r="K149" s="40"/>
      <c r="L149" s="18"/>
      <c r="M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  <c r="AE149" s="17"/>
    </row>
  </sheetData>
  <autoFilter ref="C117:K148"/>
  <mergeCells count="9">
    <mergeCell ref="L2:V2"/>
    <mergeCell ref="E7:H7"/>
    <mergeCell ref="E9:H9"/>
    <mergeCell ref="E18:H18"/>
    <mergeCell ref="E27:H27"/>
    <mergeCell ref="E85:H85"/>
    <mergeCell ref="E87:H87"/>
    <mergeCell ref="E108:H108"/>
    <mergeCell ref="E110:H110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M151"/>
  <sheetViews>
    <sheetView windowProtection="fals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2" min="2" style="0" width="1.67515923566879"/>
    <col collapsed="false" hidden="false" max="3" min="3" style="0" width="4.1656050955414"/>
    <col collapsed="false" hidden="false" max="4" min="4" style="0" width="4.3375796178344"/>
    <col collapsed="false" hidden="false" max="5" min="5" style="0" width="17.1656050955414"/>
    <col collapsed="false" hidden="false" max="6" min="6" style="0" width="50.828025477707"/>
    <col collapsed="false" hidden="false" max="7" min="7" style="0" width="7"/>
    <col collapsed="false" hidden="false" max="8" min="8" style="0" width="11.5031847133758"/>
    <col collapsed="false" hidden="false" max="10" min="9" style="0" width="20.1656050955414"/>
    <col collapsed="false" hidden="true" max="11" min="11" style="0" width="0"/>
    <col collapsed="false" hidden="false" max="12" min="12" style="0" width="9.3375796178344"/>
    <col collapsed="false" hidden="true" max="21" min="13" style="0" width="0"/>
    <col collapsed="false" hidden="false" max="22" min="22" style="0" width="12.3375796178344"/>
    <col collapsed="false" hidden="false" max="23" min="23" style="0" width="16.3375796178344"/>
    <col collapsed="false" hidden="false" max="24" min="24" style="0" width="12.3375796178344"/>
    <col collapsed="false" hidden="false" max="25" min="25" style="0" width="15"/>
    <col collapsed="false" hidden="false" max="26" min="26" style="0" width="11"/>
    <col collapsed="false" hidden="false" max="27" min="27" style="0" width="15"/>
    <col collapsed="false" hidden="false" max="28" min="28" style="0" width="16.3375796178344"/>
    <col collapsed="false" hidden="false" max="29" min="29" style="0" width="11"/>
    <col collapsed="false" hidden="false" max="30" min="30" style="0" width="15"/>
    <col collapsed="false" hidden="false" max="31" min="31" style="0" width="16.3375796178344"/>
    <col collapsed="false" hidden="false" max="43" min="32" style="0" width="8.5031847133758"/>
    <col collapsed="false" hidden="true" max="65" min="44" style="0" width="0"/>
    <col collapsed="false" hidden="false" max="1025" min="66" style="0" width="8.5031847133758"/>
  </cols>
  <sheetData>
    <row r="1" customFormat="false" ht="12.8" hidden="false" customHeight="false" outlineLevel="0" collapsed="false">
      <c r="A1" s="99"/>
    </row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83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80</v>
      </c>
    </row>
    <row r="4" customFormat="false" ht="24.95" hidden="false" customHeight="true" outlineLevel="0" collapsed="false">
      <c r="B4" s="6"/>
      <c r="D4" s="7" t="s">
        <v>94</v>
      </c>
      <c r="L4" s="6"/>
      <c r="M4" s="100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3" t="s">
        <v>13</v>
      </c>
      <c r="L6" s="6"/>
    </row>
    <row r="7" customFormat="false" ht="16.5" hidden="false" customHeight="true" outlineLevel="0" collapsed="false">
      <c r="B7" s="6"/>
      <c r="E7" s="101" t="str">
        <f aca="false">'Rekapitulace stavby'!K6</f>
        <v>La-park u kd-úprava</v>
      </c>
      <c r="F7" s="101"/>
      <c r="G7" s="101"/>
      <c r="H7" s="101"/>
      <c r="L7" s="6"/>
    </row>
    <row r="8" s="22" customFormat="true" ht="12" hidden="false" customHeight="true" outlineLevel="0" collapsed="false">
      <c r="A8" s="17"/>
      <c r="B8" s="18"/>
      <c r="C8" s="17"/>
      <c r="D8" s="13" t="s">
        <v>95</v>
      </c>
      <c r="E8" s="17"/>
      <c r="F8" s="17"/>
      <c r="G8" s="17"/>
      <c r="H8" s="17"/>
      <c r="I8" s="17"/>
      <c r="J8" s="17"/>
      <c r="K8" s="17"/>
      <c r="L8" s="34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</row>
    <row r="9" s="22" customFormat="true" ht="27" hidden="false" customHeight="true" outlineLevel="0" collapsed="false">
      <c r="A9" s="17"/>
      <c r="B9" s="18"/>
      <c r="C9" s="17"/>
      <c r="D9" s="17"/>
      <c r="E9" s="48" t="s">
        <v>181</v>
      </c>
      <c r="F9" s="48"/>
      <c r="G9" s="48"/>
      <c r="H9" s="48"/>
      <c r="I9" s="17"/>
      <c r="J9" s="17"/>
      <c r="K9" s="17"/>
      <c r="L9" s="34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="22" customFormat="true" ht="12.8" hidden="false" customHeight="false" outlineLevel="0" collapsed="false">
      <c r="A10" s="17"/>
      <c r="B10" s="18"/>
      <c r="C10" s="17"/>
      <c r="D10" s="17"/>
      <c r="E10" s="17"/>
      <c r="F10" s="17"/>
      <c r="G10" s="17"/>
      <c r="H10" s="17"/>
      <c r="I10" s="17"/>
      <c r="J10" s="17"/>
      <c r="K10" s="17"/>
      <c r="L10" s="34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</row>
    <row r="11" customFormat="false" ht="12" hidden="false" customHeight="true" outlineLevel="0" collapsed="false">
      <c r="A11" s="17"/>
      <c r="B11" s="18"/>
      <c r="C11" s="17"/>
      <c r="D11" s="13" t="s">
        <v>15</v>
      </c>
      <c r="E11" s="17"/>
      <c r="F11" s="14"/>
      <c r="G11" s="17"/>
      <c r="H11" s="17"/>
      <c r="I11" s="13" t="s">
        <v>16</v>
      </c>
      <c r="J11" s="14"/>
      <c r="K11" s="17"/>
      <c r="L11" s="34"/>
      <c r="M11" s="22"/>
      <c r="N11" s="22"/>
      <c r="O11" s="22"/>
      <c r="P11" s="22"/>
      <c r="Q11" s="22"/>
      <c r="R11" s="22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</row>
    <row r="12" customFormat="false" ht="12" hidden="false" customHeight="true" outlineLevel="0" collapsed="false">
      <c r="A12" s="17"/>
      <c r="B12" s="18"/>
      <c r="C12" s="17"/>
      <c r="D12" s="13" t="s">
        <v>17</v>
      </c>
      <c r="E12" s="17"/>
      <c r="F12" s="14" t="s">
        <v>18</v>
      </c>
      <c r="G12" s="17"/>
      <c r="H12" s="17"/>
      <c r="I12" s="13" t="s">
        <v>19</v>
      </c>
      <c r="J12" s="102" t="str">
        <f aca="false">'Rekapitulace stavby'!AN8</f>
        <v>21. 4. 2020</v>
      </c>
      <c r="K12" s="17"/>
      <c r="L12" s="34"/>
      <c r="M12" s="22"/>
      <c r="N12" s="22"/>
      <c r="O12" s="22"/>
      <c r="P12" s="22"/>
      <c r="Q12" s="22"/>
      <c r="R12" s="22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</row>
    <row r="13" customFormat="false" ht="10.8" hidden="false" customHeight="true" outlineLevel="0" collapsed="false">
      <c r="A13" s="17"/>
      <c r="B13" s="18"/>
      <c r="C13" s="17"/>
      <c r="D13" s="17"/>
      <c r="E13" s="17"/>
      <c r="F13" s="17"/>
      <c r="G13" s="17"/>
      <c r="H13" s="17"/>
      <c r="I13" s="17"/>
      <c r="J13" s="17"/>
      <c r="K13" s="17"/>
      <c r="L13" s="34"/>
      <c r="M13" s="22"/>
      <c r="N13" s="22"/>
      <c r="O13" s="22"/>
      <c r="P13" s="22"/>
      <c r="Q13" s="22"/>
      <c r="R13" s="22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</row>
    <row r="14" customFormat="false" ht="12" hidden="false" customHeight="true" outlineLevel="0" collapsed="false">
      <c r="A14" s="17"/>
      <c r="B14" s="18"/>
      <c r="C14" s="17"/>
      <c r="D14" s="13" t="s">
        <v>21</v>
      </c>
      <c r="E14" s="17"/>
      <c r="F14" s="17"/>
      <c r="G14" s="17"/>
      <c r="H14" s="17"/>
      <c r="I14" s="13" t="s">
        <v>22</v>
      </c>
      <c r="J14" s="14" t="str">
        <f aca="false">IF('Rekapitulace stavby'!AN10="","",'Rekapitulace stavby'!AN10)</f>
        <v/>
      </c>
      <c r="K14" s="17"/>
      <c r="L14" s="34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customFormat="false" ht="18" hidden="false" customHeight="true" outlineLevel="0" collapsed="false">
      <c r="A15" s="17"/>
      <c r="B15" s="18"/>
      <c r="C15" s="17"/>
      <c r="D15" s="17"/>
      <c r="E15" s="14" t="str">
        <f aca="false">IF('Rekapitulace stavby'!E11="","",'Rekapitulace stavby'!E11)</f>
        <v> </v>
      </c>
      <c r="F15" s="17"/>
      <c r="G15" s="17"/>
      <c r="H15" s="17"/>
      <c r="I15" s="13" t="s">
        <v>24</v>
      </c>
      <c r="J15" s="14" t="inlineStr">
        <f aca="false">IF('Rekapitulace stavby'!AN11="","",'Rekapitulace stavby'!AN11)</f>
        <is>
          <t/>
        </is>
      </c>
      <c r="K15" s="17"/>
      <c r="L15" s="34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</row>
    <row r="16" customFormat="false" ht="6.95" hidden="false" customHeight="true" outlineLevel="0" collapsed="false">
      <c r="A16" s="17"/>
      <c r="B16" s="18"/>
      <c r="C16" s="17"/>
      <c r="D16" s="17"/>
      <c r="E16" s="17"/>
      <c r="F16" s="17"/>
      <c r="G16" s="17"/>
      <c r="H16" s="17"/>
      <c r="I16" s="17"/>
      <c r="J16" s="17"/>
      <c r="K16" s="17"/>
      <c r="L16" s="34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</row>
    <row r="17" customFormat="false" ht="12" hidden="false" customHeight="true" outlineLevel="0" collapsed="false">
      <c r="A17" s="17"/>
      <c r="B17" s="18"/>
      <c r="C17" s="17"/>
      <c r="D17" s="13" t="s">
        <v>25</v>
      </c>
      <c r="E17" s="17"/>
      <c r="F17" s="17"/>
      <c r="G17" s="17"/>
      <c r="H17" s="17"/>
      <c r="I17" s="13" t="s">
        <v>22</v>
      </c>
      <c r="J17" s="14" t="n">
        <f aca="false">'Rekapitulace stavby'!AN13</f>
        <v>0</v>
      </c>
      <c r="K17" s="17"/>
      <c r="L17" s="34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</row>
    <row r="18" customFormat="false" ht="18" hidden="false" customHeight="true" outlineLevel="0" collapsed="false">
      <c r="A18" s="17"/>
      <c r="B18" s="18"/>
      <c r="C18" s="17"/>
      <c r="D18" s="17"/>
      <c r="E18" s="10" t="str">
        <f aca="false">'Rekapitulace stavby'!E14</f>
        <v> </v>
      </c>
      <c r="F18" s="10"/>
      <c r="G18" s="10"/>
      <c r="H18" s="10"/>
      <c r="I18" s="13" t="s">
        <v>24</v>
      </c>
      <c r="J18" s="14" t="inlineStr">
        <f aca="false">'Rekapitulace stavby'!AN14</f>
        <is>
          <t/>
        </is>
      </c>
      <c r="K18" s="17"/>
      <c r="L18" s="34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</row>
    <row r="19" customFormat="false" ht="6.95" hidden="false" customHeight="true" outlineLevel="0" collapsed="false">
      <c r="A19" s="17"/>
      <c r="B19" s="18"/>
      <c r="C19" s="17"/>
      <c r="D19" s="17"/>
      <c r="E19" s="17"/>
      <c r="F19" s="17"/>
      <c r="G19" s="17"/>
      <c r="H19" s="17"/>
      <c r="I19" s="17"/>
      <c r="J19" s="17"/>
      <c r="K19" s="17"/>
      <c r="L19" s="34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</row>
    <row r="20" customFormat="false" ht="12" hidden="false" customHeight="true" outlineLevel="0" collapsed="false">
      <c r="A20" s="17"/>
      <c r="B20" s="18"/>
      <c r="C20" s="17"/>
      <c r="D20" s="13" t="s">
        <v>26</v>
      </c>
      <c r="E20" s="17"/>
      <c r="F20" s="17"/>
      <c r="G20" s="17"/>
      <c r="H20" s="17"/>
      <c r="I20" s="13" t="s">
        <v>22</v>
      </c>
      <c r="J20" s="14" t="str">
        <f aca="false">IF('Rekapitulace stavby'!AN16="","",'Rekapitulace stavby'!AN16)</f>
        <v/>
      </c>
      <c r="K20" s="17"/>
      <c r="L20" s="34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</row>
    <row r="21" customFormat="false" ht="18" hidden="false" customHeight="true" outlineLevel="0" collapsed="false">
      <c r="A21" s="17"/>
      <c r="B21" s="18"/>
      <c r="C21" s="17"/>
      <c r="D21" s="17"/>
      <c r="E21" s="14" t="str">
        <f aca="false">IF('Rekapitulace stavby'!E17="","",'Rekapitulace stavby'!E17)</f>
        <v> </v>
      </c>
      <c r="F21" s="17"/>
      <c r="G21" s="17"/>
      <c r="H21" s="17"/>
      <c r="I21" s="13" t="s">
        <v>24</v>
      </c>
      <c r="J21" s="14" t="inlineStr">
        <f aca="false">IF('Rekapitulace stavby'!AN17="","",'Rekapitulace stavby'!AN17)</f>
        <is>
          <t/>
        </is>
      </c>
      <c r="K21" s="17"/>
      <c r="L21" s="34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</row>
    <row r="22" customFormat="false" ht="6.95" hidden="false" customHeight="true" outlineLevel="0" collapsed="false">
      <c r="A22" s="17"/>
      <c r="B22" s="18"/>
      <c r="C22" s="17"/>
      <c r="D22" s="17"/>
      <c r="E22" s="17"/>
      <c r="F22" s="17"/>
      <c r="G22" s="17"/>
      <c r="H22" s="17"/>
      <c r="I22" s="17"/>
      <c r="J22" s="17"/>
      <c r="K22" s="17"/>
      <c r="L22" s="34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</row>
    <row r="23" customFormat="false" ht="12" hidden="false" customHeight="true" outlineLevel="0" collapsed="false">
      <c r="A23" s="17"/>
      <c r="B23" s="18"/>
      <c r="C23" s="17"/>
      <c r="D23" s="13" t="s">
        <v>28</v>
      </c>
      <c r="E23" s="17"/>
      <c r="F23" s="17"/>
      <c r="G23" s="17"/>
      <c r="H23" s="17"/>
      <c r="I23" s="13" t="s">
        <v>22</v>
      </c>
      <c r="J23" s="14"/>
      <c r="K23" s="17"/>
      <c r="L23" s="34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</row>
    <row r="24" customFormat="false" ht="18" hidden="false" customHeight="true" outlineLevel="0" collapsed="false">
      <c r="A24" s="17"/>
      <c r="B24" s="18"/>
      <c r="C24" s="17"/>
      <c r="D24" s="17"/>
      <c r="E24" s="14" t="s">
        <v>97</v>
      </c>
      <c r="F24" s="17"/>
      <c r="G24" s="17"/>
      <c r="H24" s="17"/>
      <c r="I24" s="13" t="s">
        <v>24</v>
      </c>
      <c r="J24" s="14"/>
      <c r="K24" s="17"/>
      <c r="L24" s="34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</row>
    <row r="25" customFormat="false" ht="6.95" hidden="false" customHeight="true" outlineLevel="0" collapsed="false">
      <c r="A25" s="17"/>
      <c r="B25" s="18"/>
      <c r="C25" s="17"/>
      <c r="D25" s="17"/>
      <c r="E25" s="17"/>
      <c r="F25" s="17"/>
      <c r="G25" s="17"/>
      <c r="H25" s="17"/>
      <c r="I25" s="17"/>
      <c r="J25" s="17"/>
      <c r="K25" s="17"/>
      <c r="L25" s="34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</row>
    <row r="26" customFormat="false" ht="12" hidden="false" customHeight="true" outlineLevel="0" collapsed="false">
      <c r="A26" s="17"/>
      <c r="B26" s="18"/>
      <c r="C26" s="17"/>
      <c r="D26" s="13" t="s">
        <v>29</v>
      </c>
      <c r="E26" s="17"/>
      <c r="F26" s="17"/>
      <c r="G26" s="17"/>
      <c r="H26" s="17"/>
      <c r="I26" s="17"/>
      <c r="J26" s="17"/>
      <c r="K26" s="17"/>
      <c r="L26" s="34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</row>
    <row r="27" s="106" customFormat="true" ht="16.5" hidden="false" customHeight="true" outlineLevel="0" collapsed="false">
      <c r="A27" s="103"/>
      <c r="B27" s="104"/>
      <c r="C27" s="103"/>
      <c r="D27" s="103"/>
      <c r="E27" s="15"/>
      <c r="F27" s="15"/>
      <c r="G27" s="15"/>
      <c r="H27" s="15"/>
      <c r="I27" s="103"/>
      <c r="J27" s="103"/>
      <c r="K27" s="103"/>
      <c r="L27" s="105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</row>
    <row r="28" s="22" customFormat="true" ht="6.95" hidden="false" customHeight="true" outlineLevel="0" collapsed="false">
      <c r="A28" s="17"/>
      <c r="B28" s="18"/>
      <c r="C28" s="17"/>
      <c r="D28" s="17"/>
      <c r="E28" s="17"/>
      <c r="F28" s="17"/>
      <c r="G28" s="17"/>
      <c r="H28" s="17"/>
      <c r="I28" s="17"/>
      <c r="J28" s="17"/>
      <c r="K28" s="17"/>
      <c r="L28" s="34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</row>
    <row r="29" customFormat="false" ht="6.95" hidden="false" customHeight="true" outlineLevel="0" collapsed="false">
      <c r="A29" s="17"/>
      <c r="B29" s="18"/>
      <c r="C29" s="17"/>
      <c r="D29" s="67"/>
      <c r="E29" s="67"/>
      <c r="F29" s="67"/>
      <c r="G29" s="67"/>
      <c r="H29" s="67"/>
      <c r="I29" s="67"/>
      <c r="J29" s="67"/>
      <c r="K29" s="67"/>
      <c r="L29" s="34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</row>
    <row r="30" customFormat="false" ht="25.45" hidden="false" customHeight="true" outlineLevel="0" collapsed="false">
      <c r="A30" s="17"/>
      <c r="B30" s="18"/>
      <c r="C30" s="17"/>
      <c r="D30" s="107" t="s">
        <v>30</v>
      </c>
      <c r="E30" s="17"/>
      <c r="F30" s="17"/>
      <c r="G30" s="17"/>
      <c r="H30" s="17"/>
      <c r="I30" s="17"/>
      <c r="J30" s="108" t="n">
        <f aca="false">ROUND(J119, 2)</f>
        <v>0</v>
      </c>
      <c r="K30" s="17"/>
      <c r="L30" s="34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</row>
    <row r="31" customFormat="false" ht="6.95" hidden="false" customHeight="true" outlineLevel="0" collapsed="false">
      <c r="A31" s="17"/>
      <c r="B31" s="18"/>
      <c r="C31" s="17"/>
      <c r="D31" s="67"/>
      <c r="E31" s="67"/>
      <c r="F31" s="67"/>
      <c r="G31" s="67"/>
      <c r="H31" s="67"/>
      <c r="I31" s="67"/>
      <c r="J31" s="67"/>
      <c r="K31" s="67"/>
      <c r="L31" s="34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</row>
    <row r="32" customFormat="false" ht="14.4" hidden="false" customHeight="true" outlineLevel="0" collapsed="false">
      <c r="A32" s="17"/>
      <c r="B32" s="18"/>
      <c r="C32" s="17"/>
      <c r="D32" s="17"/>
      <c r="E32" s="17"/>
      <c r="F32" s="109" t="s">
        <v>32</v>
      </c>
      <c r="G32" s="17"/>
      <c r="H32" s="17"/>
      <c r="I32" s="109" t="s">
        <v>31</v>
      </c>
      <c r="J32" s="109" t="s">
        <v>33</v>
      </c>
      <c r="K32" s="17"/>
      <c r="L32" s="34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</row>
    <row r="33" customFormat="false" ht="14.4" hidden="false" customHeight="true" outlineLevel="0" collapsed="false">
      <c r="A33" s="17"/>
      <c r="B33" s="18"/>
      <c r="C33" s="17"/>
      <c r="D33" s="110" t="s">
        <v>34</v>
      </c>
      <c r="E33" s="13" t="s">
        <v>35</v>
      </c>
      <c r="F33" s="111" t="n">
        <f aca="false">ROUND((SUM(BE119:BE150)),  2)</f>
        <v>0</v>
      </c>
      <c r="G33" s="17"/>
      <c r="H33" s="17"/>
      <c r="I33" s="112" t="n">
        <v>0.21</v>
      </c>
      <c r="J33" s="111" t="n">
        <f aca="false">ROUND(((SUM(BE119:BE150))*I33),  2)</f>
        <v>0</v>
      </c>
      <c r="K33" s="17"/>
      <c r="L33" s="34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</row>
    <row r="34" customFormat="false" ht="14.4" hidden="false" customHeight="true" outlineLevel="0" collapsed="false">
      <c r="A34" s="17"/>
      <c r="B34" s="18"/>
      <c r="C34" s="17"/>
      <c r="D34" s="17"/>
      <c r="E34" s="13" t="s">
        <v>36</v>
      </c>
      <c r="F34" s="111" t="n">
        <f aca="false">ROUND((SUM(BF119:BF150)),  2)</f>
        <v>0</v>
      </c>
      <c r="G34" s="17"/>
      <c r="H34" s="17"/>
      <c r="I34" s="112" t="n">
        <v>0.15</v>
      </c>
      <c r="J34" s="111" t="n">
        <f aca="false">ROUND(((SUM(BF119:BF150))*I34),  2)</f>
        <v>0</v>
      </c>
      <c r="K34" s="17"/>
      <c r="L34" s="34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</row>
    <row r="35" customFormat="false" ht="14.4" hidden="true" customHeight="true" outlineLevel="0" collapsed="false">
      <c r="A35" s="17"/>
      <c r="B35" s="18"/>
      <c r="C35" s="17"/>
      <c r="D35" s="17"/>
      <c r="E35" s="13" t="s">
        <v>37</v>
      </c>
      <c r="F35" s="111" t="n">
        <f aca="false">ROUND((SUM(BG119:BG150)),  2)</f>
        <v>0</v>
      </c>
      <c r="G35" s="17"/>
      <c r="H35" s="17"/>
      <c r="I35" s="112" t="n">
        <v>0.21</v>
      </c>
      <c r="J35" s="111" t="n">
        <f aca="false">0</f>
        <v>0</v>
      </c>
      <c r="K35" s="17"/>
      <c r="L35" s="34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</row>
    <row r="36" customFormat="false" ht="14.4" hidden="true" customHeight="true" outlineLevel="0" collapsed="false">
      <c r="A36" s="17"/>
      <c r="B36" s="18"/>
      <c r="C36" s="17"/>
      <c r="D36" s="17"/>
      <c r="E36" s="13" t="s">
        <v>38</v>
      </c>
      <c r="F36" s="111" t="n">
        <f aca="false">ROUND((SUM(BH119:BH150)),  2)</f>
        <v>0</v>
      </c>
      <c r="G36" s="17"/>
      <c r="H36" s="17"/>
      <c r="I36" s="112" t="n">
        <v>0.15</v>
      </c>
      <c r="J36" s="111" t="n">
        <f aca="false">0</f>
        <v>0</v>
      </c>
      <c r="K36" s="17"/>
      <c r="L36" s="34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</row>
    <row r="37" customFormat="false" ht="14.4" hidden="true" customHeight="true" outlineLevel="0" collapsed="false">
      <c r="A37" s="17"/>
      <c r="B37" s="18"/>
      <c r="C37" s="17"/>
      <c r="D37" s="17"/>
      <c r="E37" s="13" t="s">
        <v>39</v>
      </c>
      <c r="F37" s="111" t="n">
        <f aca="false">ROUND((SUM(BI119:BI150)),  2)</f>
        <v>0</v>
      </c>
      <c r="G37" s="17"/>
      <c r="H37" s="17"/>
      <c r="I37" s="112" t="n">
        <v>0</v>
      </c>
      <c r="J37" s="111" t="n">
        <f aca="false">0</f>
        <v>0</v>
      </c>
      <c r="K37" s="17"/>
      <c r="L37" s="34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</row>
    <row r="38" customFormat="false" ht="6.95" hidden="false" customHeight="true" outlineLevel="0" collapsed="false">
      <c r="A38" s="17"/>
      <c r="B38" s="18"/>
      <c r="C38" s="17"/>
      <c r="D38" s="17"/>
      <c r="E38" s="17"/>
      <c r="F38" s="17"/>
      <c r="G38" s="17"/>
      <c r="H38" s="17"/>
      <c r="I38" s="17"/>
      <c r="J38" s="17"/>
      <c r="K38" s="17"/>
      <c r="L38" s="34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</row>
    <row r="39" customFormat="false" ht="25.45" hidden="false" customHeight="true" outlineLevel="0" collapsed="false">
      <c r="A39" s="17"/>
      <c r="B39" s="18"/>
      <c r="C39" s="113"/>
      <c r="D39" s="114" t="s">
        <v>40</v>
      </c>
      <c r="E39" s="58"/>
      <c r="F39" s="58"/>
      <c r="G39" s="115" t="s">
        <v>41</v>
      </c>
      <c r="H39" s="116" t="s">
        <v>42</v>
      </c>
      <c r="I39" s="58"/>
      <c r="J39" s="117" t="n">
        <f aca="false">SUM(J30:J37)</f>
        <v>0</v>
      </c>
      <c r="K39" s="118"/>
      <c r="L39" s="34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</row>
    <row r="40" customFormat="false" ht="14.4" hidden="false" customHeight="true" outlineLevel="0" collapsed="false">
      <c r="A40" s="17"/>
      <c r="B40" s="18"/>
      <c r="C40" s="17"/>
      <c r="D40" s="17"/>
      <c r="E40" s="17"/>
      <c r="F40" s="17"/>
      <c r="G40" s="17"/>
      <c r="H40" s="17"/>
      <c r="I40" s="17"/>
      <c r="J40" s="17"/>
      <c r="K40" s="17"/>
      <c r="L40" s="34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2" customFormat="true" ht="14.4" hidden="false" customHeight="true" outlineLevel="0" collapsed="false">
      <c r="B50" s="34"/>
      <c r="D50" s="35" t="s">
        <v>43</v>
      </c>
      <c r="E50" s="36"/>
      <c r="F50" s="36"/>
      <c r="G50" s="35" t="s">
        <v>44</v>
      </c>
      <c r="H50" s="36"/>
      <c r="I50" s="36"/>
      <c r="J50" s="36"/>
      <c r="K50" s="36"/>
      <c r="L50" s="34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2" customFormat="true" ht="12.8" hidden="false" customHeight="false" outlineLevel="0" collapsed="false">
      <c r="A61" s="17"/>
      <c r="B61" s="18"/>
      <c r="C61" s="17"/>
      <c r="D61" s="37" t="s">
        <v>45</v>
      </c>
      <c r="E61" s="20"/>
      <c r="F61" s="119" t="s">
        <v>46</v>
      </c>
      <c r="G61" s="37" t="s">
        <v>45</v>
      </c>
      <c r="H61" s="20"/>
      <c r="I61" s="20"/>
      <c r="J61" s="120" t="s">
        <v>46</v>
      </c>
      <c r="K61" s="20"/>
      <c r="L61" s="34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2" customFormat="true" ht="12.8" hidden="false" customHeight="false" outlineLevel="0" collapsed="false">
      <c r="A65" s="17"/>
      <c r="B65" s="18"/>
      <c r="C65" s="17"/>
      <c r="D65" s="35" t="s">
        <v>47</v>
      </c>
      <c r="E65" s="38"/>
      <c r="F65" s="38"/>
      <c r="G65" s="35" t="s">
        <v>48</v>
      </c>
      <c r="H65" s="38"/>
      <c r="I65" s="38"/>
      <c r="J65" s="38"/>
      <c r="K65" s="38"/>
      <c r="L65" s="34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2" customFormat="true" ht="12.8" hidden="false" customHeight="false" outlineLevel="0" collapsed="false">
      <c r="A76" s="17"/>
      <c r="B76" s="18"/>
      <c r="C76" s="17"/>
      <c r="D76" s="37" t="s">
        <v>45</v>
      </c>
      <c r="E76" s="20"/>
      <c r="F76" s="119" t="s">
        <v>46</v>
      </c>
      <c r="G76" s="37" t="s">
        <v>45</v>
      </c>
      <c r="H76" s="20"/>
      <c r="I76" s="20"/>
      <c r="J76" s="120" t="s">
        <v>46</v>
      </c>
      <c r="K76" s="20"/>
      <c r="L76" s="34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</row>
    <row r="77" customFormat="false" ht="14.4" hidden="false" customHeight="true" outlineLevel="0" collapsed="false">
      <c r="A77" s="17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34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</row>
    <row r="81" s="22" customFormat="true" ht="6.95" hidden="false" customHeight="true" outlineLevel="0" collapsed="false">
      <c r="A81" s="17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34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</row>
    <row r="82" customFormat="false" ht="24.95" hidden="false" customHeight="true" outlineLevel="0" collapsed="false">
      <c r="A82" s="17"/>
      <c r="B82" s="18"/>
      <c r="C82" s="7" t="s">
        <v>98</v>
      </c>
      <c r="D82" s="17"/>
      <c r="E82" s="17"/>
      <c r="F82" s="17"/>
      <c r="G82" s="17"/>
      <c r="H82" s="17"/>
      <c r="I82" s="17"/>
      <c r="J82" s="17"/>
      <c r="K82" s="17"/>
      <c r="L82" s="34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</row>
    <row r="83" customFormat="false" ht="6.95" hidden="false" customHeight="true" outlineLevel="0" collapsed="false">
      <c r="A83" s="17"/>
      <c r="B83" s="18"/>
      <c r="C83" s="17"/>
      <c r="D83" s="17"/>
      <c r="E83" s="17"/>
      <c r="F83" s="17"/>
      <c r="G83" s="17"/>
      <c r="H83" s="17"/>
      <c r="I83" s="17"/>
      <c r="J83" s="17"/>
      <c r="K83" s="17"/>
      <c r="L83" s="34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</row>
    <row r="84" customFormat="false" ht="12" hidden="false" customHeight="true" outlineLevel="0" collapsed="false">
      <c r="A84" s="17"/>
      <c r="B84" s="18"/>
      <c r="C84" s="13" t="s">
        <v>13</v>
      </c>
      <c r="D84" s="17"/>
      <c r="E84" s="17"/>
      <c r="F84" s="17"/>
      <c r="G84" s="17"/>
      <c r="H84" s="17"/>
      <c r="I84" s="17"/>
      <c r="J84" s="17"/>
      <c r="K84" s="17"/>
      <c r="L84" s="34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</row>
    <row r="85" customFormat="false" ht="16.5" hidden="false" customHeight="true" outlineLevel="0" collapsed="false">
      <c r="A85" s="17"/>
      <c r="B85" s="18"/>
      <c r="C85" s="17"/>
      <c r="D85" s="17"/>
      <c r="E85" s="101" t="str">
        <f aca="false">E7</f>
        <v>La-park u kd-úprava</v>
      </c>
      <c r="F85" s="101"/>
      <c r="G85" s="101"/>
      <c r="H85" s="101"/>
      <c r="I85" s="17"/>
      <c r="J85" s="17"/>
      <c r="K85" s="17"/>
      <c r="L85" s="34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</row>
    <row r="86" customFormat="false" ht="12" hidden="false" customHeight="true" outlineLevel="0" collapsed="false">
      <c r="A86" s="17"/>
      <c r="B86" s="18"/>
      <c r="C86" s="13" t="s">
        <v>95</v>
      </c>
      <c r="D86" s="17"/>
      <c r="E86" s="17"/>
      <c r="F86" s="17"/>
      <c r="G86" s="17"/>
      <c r="H86" s="17"/>
      <c r="I86" s="17"/>
      <c r="J86" s="17"/>
      <c r="K86" s="17"/>
      <c r="L86" s="34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</row>
    <row r="87" customFormat="false" ht="27" hidden="false" customHeight="true" outlineLevel="0" collapsed="false">
      <c r="A87" s="17"/>
      <c r="B87" s="18"/>
      <c r="C87" s="17"/>
      <c r="D87" s="17"/>
      <c r="E87" s="48" t="str">
        <f aca="false">E9</f>
        <v>20200211-2aa - SO 02 - KOMUNIKACE A ZPEVNĚNÉ PLOCHY -úprava</v>
      </c>
      <c r="F87" s="48"/>
      <c r="G87" s="48"/>
      <c r="H87" s="48"/>
      <c r="I87" s="17"/>
      <c r="J87" s="17"/>
      <c r="K87" s="17"/>
      <c r="L87" s="34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</row>
    <row r="88" customFormat="false" ht="6.95" hidden="false" customHeight="true" outlineLevel="0" collapsed="false">
      <c r="A88" s="17"/>
      <c r="B88" s="18"/>
      <c r="C88" s="17"/>
      <c r="D88" s="17"/>
      <c r="E88" s="17"/>
      <c r="F88" s="17"/>
      <c r="G88" s="17"/>
      <c r="H88" s="17"/>
      <c r="I88" s="17"/>
      <c r="J88" s="17"/>
      <c r="K88" s="17"/>
      <c r="L88" s="34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</row>
    <row r="89" customFormat="false" ht="12" hidden="false" customHeight="true" outlineLevel="0" collapsed="false">
      <c r="A89" s="17"/>
      <c r="B89" s="18"/>
      <c r="C89" s="13" t="s">
        <v>17</v>
      </c>
      <c r="D89" s="17"/>
      <c r="E89" s="17"/>
      <c r="F89" s="14" t="str">
        <f aca="false">F12</f>
        <v>Lanškroun</v>
      </c>
      <c r="G89" s="17"/>
      <c r="H89" s="17"/>
      <c r="I89" s="13" t="s">
        <v>19</v>
      </c>
      <c r="J89" s="102" t="str">
        <f aca="false">IF(J12="","",J12)</f>
        <v>21. 4. 2020</v>
      </c>
      <c r="K89" s="17"/>
      <c r="L89" s="34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</row>
    <row r="90" customFormat="false" ht="6.95" hidden="false" customHeight="true" outlineLevel="0" collapsed="false">
      <c r="A90" s="17"/>
      <c r="B90" s="18"/>
      <c r="C90" s="17"/>
      <c r="D90" s="17"/>
      <c r="E90" s="17"/>
      <c r="F90" s="17"/>
      <c r="G90" s="17"/>
      <c r="H90" s="17"/>
      <c r="I90" s="17"/>
      <c r="J90" s="17"/>
      <c r="K90" s="17"/>
      <c r="L90" s="34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</row>
    <row r="91" customFormat="false" ht="15.15" hidden="false" customHeight="true" outlineLevel="0" collapsed="false">
      <c r="A91" s="17"/>
      <c r="B91" s="18"/>
      <c r="C91" s="13" t="s">
        <v>21</v>
      </c>
      <c r="D91" s="17"/>
      <c r="E91" s="17"/>
      <c r="F91" s="14" t="str">
        <f aca="false">E15</f>
        <v> </v>
      </c>
      <c r="G91" s="17"/>
      <c r="H91" s="17"/>
      <c r="I91" s="13" t="s">
        <v>26</v>
      </c>
      <c r="J91" s="121" t="str">
        <f aca="false">E21</f>
        <v> </v>
      </c>
      <c r="K91" s="17"/>
      <c r="L91" s="34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</row>
    <row r="92" customFormat="false" ht="15.15" hidden="false" customHeight="true" outlineLevel="0" collapsed="false">
      <c r="A92" s="17"/>
      <c r="B92" s="18"/>
      <c r="C92" s="13" t="s">
        <v>25</v>
      </c>
      <c r="D92" s="17"/>
      <c r="E92" s="17"/>
      <c r="F92" s="14" t="str">
        <f aca="false">IF(E18="","",E18)</f>
        <v> </v>
      </c>
      <c r="G92" s="17"/>
      <c r="H92" s="17"/>
      <c r="I92" s="13" t="s">
        <v>28</v>
      </c>
      <c r="J92" s="121" t="str">
        <f aca="false">E24</f>
        <v>Ing. Ivana Smolová</v>
      </c>
      <c r="K92" s="17"/>
      <c r="L92" s="34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</row>
    <row r="93" customFormat="false" ht="10.3" hidden="false" customHeight="true" outlineLevel="0" collapsed="false">
      <c r="A93" s="17"/>
      <c r="B93" s="18"/>
      <c r="C93" s="17"/>
      <c r="D93" s="17"/>
      <c r="E93" s="17"/>
      <c r="F93" s="17"/>
      <c r="G93" s="17"/>
      <c r="H93" s="17"/>
      <c r="I93" s="17"/>
      <c r="J93" s="17"/>
      <c r="K93" s="17"/>
      <c r="L93" s="34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</row>
    <row r="94" customFormat="false" ht="29.3" hidden="false" customHeight="true" outlineLevel="0" collapsed="false">
      <c r="A94" s="17"/>
      <c r="B94" s="18"/>
      <c r="C94" s="122" t="s">
        <v>99</v>
      </c>
      <c r="D94" s="113"/>
      <c r="E94" s="113"/>
      <c r="F94" s="113"/>
      <c r="G94" s="113"/>
      <c r="H94" s="113"/>
      <c r="I94" s="113"/>
      <c r="J94" s="123" t="s">
        <v>100</v>
      </c>
      <c r="K94" s="113"/>
      <c r="L94" s="34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</row>
    <row r="95" customFormat="false" ht="10.3" hidden="false" customHeight="true" outlineLevel="0" collapsed="false">
      <c r="A95" s="17"/>
      <c r="B95" s="18"/>
      <c r="C95" s="17"/>
      <c r="D95" s="17"/>
      <c r="E95" s="17"/>
      <c r="F95" s="17"/>
      <c r="G95" s="17"/>
      <c r="H95" s="17"/>
      <c r="I95" s="17"/>
      <c r="J95" s="17"/>
      <c r="K95" s="17"/>
      <c r="L95" s="34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</row>
    <row r="96" customFormat="false" ht="22.8" hidden="false" customHeight="true" outlineLevel="0" collapsed="false">
      <c r="A96" s="17"/>
      <c r="B96" s="18"/>
      <c r="C96" s="124" t="s">
        <v>101</v>
      </c>
      <c r="D96" s="17"/>
      <c r="E96" s="17"/>
      <c r="F96" s="17"/>
      <c r="G96" s="17"/>
      <c r="H96" s="17"/>
      <c r="I96" s="17"/>
      <c r="J96" s="108" t="n">
        <f aca="false">J119</f>
        <v>0</v>
      </c>
      <c r="K96" s="17"/>
      <c r="L96" s="34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U96" s="3" t="s">
        <v>102</v>
      </c>
    </row>
    <row r="97" s="125" customFormat="true" ht="24.95" hidden="false" customHeight="true" outlineLevel="0" collapsed="false">
      <c r="B97" s="126"/>
      <c r="D97" s="127" t="s">
        <v>103</v>
      </c>
      <c r="E97" s="128"/>
      <c r="F97" s="128"/>
      <c r="G97" s="128"/>
      <c r="H97" s="128"/>
      <c r="I97" s="128"/>
      <c r="J97" s="129" t="n">
        <f aca="false">J120</f>
        <v>0</v>
      </c>
      <c r="L97" s="126"/>
    </row>
    <row r="98" s="130" customFormat="true" ht="19.95" hidden="false" customHeight="true" outlineLevel="0" collapsed="false">
      <c r="B98" s="131"/>
      <c r="D98" s="132" t="s">
        <v>104</v>
      </c>
      <c r="E98" s="133"/>
      <c r="F98" s="133"/>
      <c r="G98" s="133"/>
      <c r="H98" s="133"/>
      <c r="I98" s="133"/>
      <c r="J98" s="134" t="n">
        <f aca="false">J121</f>
        <v>0</v>
      </c>
      <c r="L98" s="131"/>
    </row>
    <row r="99" s="130" customFormat="true" ht="19.95" hidden="false" customHeight="true" outlineLevel="0" collapsed="false">
      <c r="B99" s="131"/>
      <c r="D99" s="132" t="s">
        <v>182</v>
      </c>
      <c r="E99" s="133"/>
      <c r="F99" s="133"/>
      <c r="G99" s="133"/>
      <c r="H99" s="133"/>
      <c r="I99" s="133"/>
      <c r="J99" s="134" t="n">
        <f aca="false">J149</f>
        <v>0</v>
      </c>
      <c r="L99" s="131"/>
    </row>
    <row r="100" s="22" customFormat="true" ht="21.85" hidden="false" customHeight="true" outlineLevel="0" collapsed="false">
      <c r="A100" s="17"/>
      <c r="B100" s="18"/>
      <c r="C100" s="17"/>
      <c r="D100" s="17"/>
      <c r="E100" s="17"/>
      <c r="F100" s="17"/>
      <c r="G100" s="17"/>
      <c r="H100" s="17"/>
      <c r="I100" s="17"/>
      <c r="J100" s="17"/>
      <c r="K100" s="17"/>
      <c r="L100" s="34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</row>
    <row r="101" customFormat="false" ht="6.95" hidden="false" customHeight="true" outlineLevel="0" collapsed="false">
      <c r="A101" s="17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34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</row>
    <row r="105" s="22" customFormat="true" ht="6.95" hidden="false" customHeight="true" outlineLevel="0" collapsed="false">
      <c r="A105" s="17"/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34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</row>
    <row r="106" customFormat="false" ht="24.95" hidden="false" customHeight="true" outlineLevel="0" collapsed="false">
      <c r="A106" s="17"/>
      <c r="B106" s="18"/>
      <c r="C106" s="7" t="s">
        <v>105</v>
      </c>
      <c r="D106" s="17"/>
      <c r="E106" s="17"/>
      <c r="F106" s="17"/>
      <c r="G106" s="17"/>
      <c r="H106" s="17"/>
      <c r="I106" s="17"/>
      <c r="J106" s="17"/>
      <c r="K106" s="17"/>
      <c r="L106" s="34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</row>
    <row r="107" customFormat="false" ht="6.95" hidden="false" customHeight="true" outlineLevel="0" collapsed="false">
      <c r="A107" s="17"/>
      <c r="B107" s="18"/>
      <c r="C107" s="17"/>
      <c r="D107" s="17"/>
      <c r="E107" s="17"/>
      <c r="F107" s="17"/>
      <c r="G107" s="17"/>
      <c r="H107" s="17"/>
      <c r="I107" s="17"/>
      <c r="J107" s="17"/>
      <c r="K107" s="17"/>
      <c r="L107" s="34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</row>
    <row r="108" customFormat="false" ht="12" hidden="false" customHeight="true" outlineLevel="0" collapsed="false">
      <c r="A108" s="17"/>
      <c r="B108" s="18"/>
      <c r="C108" s="13" t="s">
        <v>13</v>
      </c>
      <c r="D108" s="17"/>
      <c r="E108" s="17"/>
      <c r="F108" s="17"/>
      <c r="G108" s="17"/>
      <c r="H108" s="17"/>
      <c r="I108" s="17"/>
      <c r="J108" s="17"/>
      <c r="K108" s="17"/>
      <c r="L108" s="34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</row>
    <row r="109" customFormat="false" ht="16.5" hidden="false" customHeight="true" outlineLevel="0" collapsed="false">
      <c r="A109" s="17"/>
      <c r="B109" s="18"/>
      <c r="C109" s="17"/>
      <c r="D109" s="17"/>
      <c r="E109" s="101" t="str">
        <f aca="false">E7</f>
        <v>La-park u kd-úprava</v>
      </c>
      <c r="F109" s="101"/>
      <c r="G109" s="101"/>
      <c r="H109" s="101"/>
      <c r="I109" s="17"/>
      <c r="J109" s="17"/>
      <c r="K109" s="17"/>
      <c r="L109" s="34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</row>
    <row r="110" customFormat="false" ht="12" hidden="false" customHeight="true" outlineLevel="0" collapsed="false">
      <c r="A110" s="17"/>
      <c r="B110" s="18"/>
      <c r="C110" s="13" t="s">
        <v>95</v>
      </c>
      <c r="D110" s="17"/>
      <c r="E110" s="17"/>
      <c r="F110" s="17"/>
      <c r="G110" s="17"/>
      <c r="H110" s="17"/>
      <c r="I110" s="17"/>
      <c r="J110" s="17"/>
      <c r="K110" s="17"/>
      <c r="L110" s="34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</row>
    <row r="111" customFormat="false" ht="27" hidden="false" customHeight="true" outlineLevel="0" collapsed="false">
      <c r="A111" s="17"/>
      <c r="B111" s="18"/>
      <c r="C111" s="17"/>
      <c r="D111" s="17"/>
      <c r="E111" s="48" t="str">
        <f aca="false">E9</f>
        <v>20200211-2aa - SO 02 - KOMUNIKACE A ZPEVNĚNÉ PLOCHY -úprava</v>
      </c>
      <c r="F111" s="48"/>
      <c r="G111" s="48"/>
      <c r="H111" s="48"/>
      <c r="I111" s="17"/>
      <c r="J111" s="17"/>
      <c r="K111" s="17"/>
      <c r="L111" s="34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</row>
    <row r="112" customFormat="false" ht="6.95" hidden="false" customHeight="true" outlineLevel="0" collapsed="false">
      <c r="A112" s="17"/>
      <c r="B112" s="18"/>
      <c r="C112" s="17"/>
      <c r="D112" s="17"/>
      <c r="E112" s="17"/>
      <c r="F112" s="17"/>
      <c r="G112" s="17"/>
      <c r="H112" s="17"/>
      <c r="I112" s="17"/>
      <c r="J112" s="17"/>
      <c r="K112" s="17"/>
      <c r="L112" s="34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</row>
    <row r="113" customFormat="false" ht="12" hidden="false" customHeight="true" outlineLevel="0" collapsed="false">
      <c r="A113" s="17"/>
      <c r="B113" s="18"/>
      <c r="C113" s="13" t="s">
        <v>17</v>
      </c>
      <c r="D113" s="17"/>
      <c r="E113" s="17"/>
      <c r="F113" s="14" t="str">
        <f aca="false">F12</f>
        <v>Lanškroun</v>
      </c>
      <c r="G113" s="17"/>
      <c r="H113" s="17"/>
      <c r="I113" s="13" t="s">
        <v>19</v>
      </c>
      <c r="J113" s="102" t="str">
        <f aca="false">IF(J12="","",J12)</f>
        <v>21. 4. 2020</v>
      </c>
      <c r="K113" s="17"/>
      <c r="L113" s="34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</row>
    <row r="114" customFormat="false" ht="6.95" hidden="false" customHeight="true" outlineLevel="0" collapsed="false">
      <c r="A114" s="17"/>
      <c r="B114" s="18"/>
      <c r="C114" s="17"/>
      <c r="D114" s="17"/>
      <c r="E114" s="17"/>
      <c r="F114" s="17"/>
      <c r="G114" s="17"/>
      <c r="H114" s="17"/>
      <c r="I114" s="17"/>
      <c r="J114" s="17"/>
      <c r="K114" s="17"/>
      <c r="L114" s="34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</row>
    <row r="115" customFormat="false" ht="15.15" hidden="false" customHeight="true" outlineLevel="0" collapsed="false">
      <c r="A115" s="17"/>
      <c r="B115" s="18"/>
      <c r="C115" s="13" t="s">
        <v>21</v>
      </c>
      <c r="D115" s="17"/>
      <c r="E115" s="17"/>
      <c r="F115" s="14" t="str">
        <f aca="false">E15</f>
        <v> </v>
      </c>
      <c r="G115" s="17"/>
      <c r="H115" s="17"/>
      <c r="I115" s="13" t="s">
        <v>26</v>
      </c>
      <c r="J115" s="121" t="str">
        <f aca="false">E21</f>
        <v> </v>
      </c>
      <c r="K115" s="17"/>
      <c r="L115" s="34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</row>
    <row r="116" customFormat="false" ht="15.15" hidden="false" customHeight="true" outlineLevel="0" collapsed="false">
      <c r="A116" s="17"/>
      <c r="B116" s="18"/>
      <c r="C116" s="13" t="s">
        <v>25</v>
      </c>
      <c r="D116" s="17"/>
      <c r="E116" s="17"/>
      <c r="F116" s="14" t="str">
        <f aca="false">IF(E18="","",E18)</f>
        <v> </v>
      </c>
      <c r="G116" s="17"/>
      <c r="H116" s="17"/>
      <c r="I116" s="13" t="s">
        <v>28</v>
      </c>
      <c r="J116" s="121" t="str">
        <f aca="false">E24</f>
        <v>Ing. Ivana Smolová</v>
      </c>
      <c r="K116" s="17"/>
      <c r="L116" s="34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</row>
    <row r="117" customFormat="false" ht="10.3" hidden="false" customHeight="true" outlineLevel="0" collapsed="false">
      <c r="A117" s="17"/>
      <c r="B117" s="18"/>
      <c r="C117" s="17"/>
      <c r="D117" s="17"/>
      <c r="E117" s="17"/>
      <c r="F117" s="17"/>
      <c r="G117" s="17"/>
      <c r="H117" s="17"/>
      <c r="I117" s="17"/>
      <c r="J117" s="17"/>
      <c r="K117" s="17"/>
      <c r="L117" s="34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</row>
    <row r="118" s="142" customFormat="true" ht="29.3" hidden="false" customHeight="true" outlineLevel="0" collapsed="false">
      <c r="A118" s="135"/>
      <c r="B118" s="136"/>
      <c r="C118" s="137" t="s">
        <v>106</v>
      </c>
      <c r="D118" s="138" t="s">
        <v>55</v>
      </c>
      <c r="E118" s="138" t="s">
        <v>51</v>
      </c>
      <c r="F118" s="138" t="s">
        <v>52</v>
      </c>
      <c r="G118" s="138" t="s">
        <v>107</v>
      </c>
      <c r="H118" s="138" t="s">
        <v>108</v>
      </c>
      <c r="I118" s="138" t="s">
        <v>109</v>
      </c>
      <c r="J118" s="139" t="s">
        <v>100</v>
      </c>
      <c r="K118" s="140" t="s">
        <v>110</v>
      </c>
      <c r="L118" s="141"/>
      <c r="M118" s="63"/>
      <c r="N118" s="64" t="s">
        <v>34</v>
      </c>
      <c r="O118" s="64" t="s">
        <v>111</v>
      </c>
      <c r="P118" s="64" t="s">
        <v>112</v>
      </c>
      <c r="Q118" s="64" t="s">
        <v>113</v>
      </c>
      <c r="R118" s="64" t="s">
        <v>114</v>
      </c>
      <c r="S118" s="64" t="s">
        <v>115</v>
      </c>
      <c r="T118" s="65" t="s">
        <v>116</v>
      </c>
      <c r="U118" s="135"/>
      <c r="V118" s="135"/>
      <c r="W118" s="135"/>
      <c r="X118" s="135"/>
      <c r="Y118" s="135"/>
      <c r="Z118" s="135"/>
      <c r="AA118" s="135"/>
      <c r="AB118" s="135"/>
      <c r="AC118" s="135"/>
      <c r="AD118" s="135"/>
      <c r="AE118" s="135"/>
    </row>
    <row r="119" s="22" customFormat="true" ht="22.8" hidden="false" customHeight="true" outlineLevel="0" collapsed="false">
      <c r="A119" s="17"/>
      <c r="B119" s="18"/>
      <c r="C119" s="71" t="s">
        <v>117</v>
      </c>
      <c r="D119" s="17"/>
      <c r="E119" s="17"/>
      <c r="F119" s="17"/>
      <c r="G119" s="17"/>
      <c r="H119" s="17"/>
      <c r="I119" s="17"/>
      <c r="J119" s="143" t="n">
        <f aca="false">BK119</f>
        <v>0</v>
      </c>
      <c r="K119" s="17"/>
      <c r="L119" s="18"/>
      <c r="M119" s="66"/>
      <c r="N119" s="53"/>
      <c r="O119" s="67"/>
      <c r="P119" s="144" t="n">
        <f aca="false">P120</f>
        <v>38.07828</v>
      </c>
      <c r="Q119" s="67"/>
      <c r="R119" s="144" t="n">
        <f aca="false">R120</f>
        <v>34.89032</v>
      </c>
      <c r="S119" s="67"/>
      <c r="T119" s="145" t="n">
        <f aca="false">T120</f>
        <v>0</v>
      </c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T119" s="3" t="s">
        <v>69</v>
      </c>
      <c r="AU119" s="3" t="s">
        <v>102</v>
      </c>
      <c r="BK119" s="146" t="n">
        <f aca="false">BK120</f>
        <v>0</v>
      </c>
    </row>
    <row r="120" s="147" customFormat="true" ht="25.9" hidden="false" customHeight="true" outlineLevel="0" collapsed="false">
      <c r="B120" s="148"/>
      <c r="D120" s="149" t="s">
        <v>69</v>
      </c>
      <c r="E120" s="150" t="s">
        <v>118</v>
      </c>
      <c r="F120" s="150" t="s">
        <v>119</v>
      </c>
      <c r="J120" s="151" t="n">
        <f aca="false">BK120</f>
        <v>0</v>
      </c>
      <c r="L120" s="148"/>
      <c r="M120" s="152"/>
      <c r="N120" s="153"/>
      <c r="O120" s="153"/>
      <c r="P120" s="154" t="n">
        <f aca="false">P121+P149</f>
        <v>38.07828</v>
      </c>
      <c r="Q120" s="153"/>
      <c r="R120" s="154" t="n">
        <f aca="false">R121+R149</f>
        <v>34.89032</v>
      </c>
      <c r="S120" s="153"/>
      <c r="T120" s="155" t="n">
        <f aca="false">T121+T149</f>
        <v>0</v>
      </c>
      <c r="AR120" s="149" t="s">
        <v>78</v>
      </c>
      <c r="AT120" s="156" t="s">
        <v>69</v>
      </c>
      <c r="AU120" s="156" t="s">
        <v>70</v>
      </c>
      <c r="AY120" s="149" t="s">
        <v>120</v>
      </c>
      <c r="BK120" s="157" t="n">
        <f aca="false">BK121+BK149</f>
        <v>0</v>
      </c>
    </row>
    <row r="121" customFormat="false" ht="22.8" hidden="false" customHeight="true" outlineLevel="0" collapsed="false">
      <c r="A121" s="147"/>
      <c r="B121" s="148"/>
      <c r="C121" s="147"/>
      <c r="D121" s="149" t="s">
        <v>69</v>
      </c>
      <c r="E121" s="158" t="s">
        <v>78</v>
      </c>
      <c r="F121" s="158" t="s">
        <v>121</v>
      </c>
      <c r="G121" s="147"/>
      <c r="H121" s="147"/>
      <c r="I121" s="147"/>
      <c r="J121" s="159" t="n">
        <f aca="false">BK121</f>
        <v>0</v>
      </c>
      <c r="K121" s="147"/>
      <c r="L121" s="148"/>
      <c r="M121" s="152"/>
      <c r="N121" s="153"/>
      <c r="O121" s="153"/>
      <c r="P121" s="154" t="n">
        <f aca="false">SUM(P122:P148)</f>
        <v>35.77554</v>
      </c>
      <c r="Q121" s="153"/>
      <c r="R121" s="154" t="n">
        <f aca="false">SUM(R122:R148)</f>
        <v>34.89032</v>
      </c>
      <c r="S121" s="153"/>
      <c r="T121" s="155" t="n">
        <f aca="false">SUM(T122:T148)</f>
        <v>0</v>
      </c>
      <c r="U121" s="147"/>
      <c r="V121" s="147"/>
      <c r="W121" s="147"/>
      <c r="X121" s="147"/>
      <c r="Y121" s="147"/>
      <c r="Z121" s="147"/>
      <c r="AA121" s="147"/>
      <c r="AB121" s="147"/>
      <c r="AC121" s="147"/>
      <c r="AD121" s="147"/>
      <c r="AE121" s="147"/>
      <c r="AR121" s="149" t="s">
        <v>78</v>
      </c>
      <c r="AT121" s="156" t="s">
        <v>69</v>
      </c>
      <c r="AU121" s="156" t="s">
        <v>78</v>
      </c>
      <c r="AY121" s="149" t="s">
        <v>120</v>
      </c>
      <c r="BK121" s="157" t="n">
        <f aca="false">SUM(BK122:BK148)</f>
        <v>0</v>
      </c>
    </row>
    <row r="122" s="22" customFormat="true" ht="24" hidden="false" customHeight="true" outlineLevel="0" collapsed="false">
      <c r="A122" s="17"/>
      <c r="B122" s="160"/>
      <c r="C122" s="161" t="s">
        <v>78</v>
      </c>
      <c r="D122" s="161" t="s">
        <v>122</v>
      </c>
      <c r="E122" s="162" t="s">
        <v>183</v>
      </c>
      <c r="F122" s="163" t="s">
        <v>184</v>
      </c>
      <c r="G122" s="164" t="s">
        <v>154</v>
      </c>
      <c r="H122" s="165" t="n">
        <v>7.2</v>
      </c>
      <c r="I122" s="166" t="n">
        <v>0</v>
      </c>
      <c r="J122" s="166" t="n">
        <f aca="false">ROUND(I122*H122,2)</f>
        <v>0</v>
      </c>
      <c r="K122" s="167"/>
      <c r="L122" s="18"/>
      <c r="M122" s="168"/>
      <c r="N122" s="169" t="s">
        <v>35</v>
      </c>
      <c r="O122" s="170" t="n">
        <v>0.221</v>
      </c>
      <c r="P122" s="170" t="n">
        <f aca="false">O122*H122</f>
        <v>1.5912</v>
      </c>
      <c r="Q122" s="170" t="n">
        <v>0</v>
      </c>
      <c r="R122" s="170" t="n">
        <f aca="false">Q122*H122</f>
        <v>0</v>
      </c>
      <c r="S122" s="170" t="n">
        <v>0</v>
      </c>
      <c r="T122" s="171" t="n">
        <f aca="false">S122*H122</f>
        <v>0</v>
      </c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R122" s="172" t="s">
        <v>126</v>
      </c>
      <c r="AT122" s="172" t="s">
        <v>122</v>
      </c>
      <c r="AU122" s="172" t="s">
        <v>80</v>
      </c>
      <c r="AY122" s="3" t="s">
        <v>120</v>
      </c>
      <c r="BE122" s="173" t="n">
        <f aca="false">IF(N122="základní",J122,0)</f>
        <v>0</v>
      </c>
      <c r="BF122" s="173" t="n">
        <f aca="false">IF(N122="snížená",J122,0)</f>
        <v>0</v>
      </c>
      <c r="BG122" s="173" t="n">
        <f aca="false">IF(N122="zákl. přenesená",J122,0)</f>
        <v>0</v>
      </c>
      <c r="BH122" s="173" t="n">
        <f aca="false">IF(N122="sníž. přenesená",J122,0)</f>
        <v>0</v>
      </c>
      <c r="BI122" s="173" t="n">
        <f aca="false">IF(N122="nulová",J122,0)</f>
        <v>0</v>
      </c>
      <c r="BJ122" s="3" t="s">
        <v>78</v>
      </c>
      <c r="BK122" s="173" t="n">
        <f aca="false">ROUND(I122*H122,2)</f>
        <v>0</v>
      </c>
      <c r="BL122" s="3" t="s">
        <v>126</v>
      </c>
      <c r="BM122" s="172" t="s">
        <v>185</v>
      </c>
    </row>
    <row r="123" s="182" customFormat="true" ht="12.8" hidden="false" customHeight="false" outlineLevel="0" collapsed="false">
      <c r="B123" s="183"/>
      <c r="D123" s="176" t="s">
        <v>128</v>
      </c>
      <c r="E123" s="184"/>
      <c r="F123" s="185" t="s">
        <v>186</v>
      </c>
      <c r="H123" s="186" t="n">
        <v>7.2</v>
      </c>
      <c r="L123" s="183"/>
      <c r="M123" s="187"/>
      <c r="N123" s="188"/>
      <c r="O123" s="188"/>
      <c r="P123" s="188"/>
      <c r="Q123" s="188"/>
      <c r="R123" s="188"/>
      <c r="S123" s="188"/>
      <c r="T123" s="189"/>
      <c r="AT123" s="184" t="s">
        <v>128</v>
      </c>
      <c r="AU123" s="184" t="s">
        <v>80</v>
      </c>
      <c r="AV123" s="182" t="s">
        <v>80</v>
      </c>
      <c r="AW123" s="182" t="s">
        <v>27</v>
      </c>
      <c r="AX123" s="182" t="s">
        <v>70</v>
      </c>
      <c r="AY123" s="184" t="s">
        <v>120</v>
      </c>
    </row>
    <row r="124" s="190" customFormat="true" ht="12.8" hidden="false" customHeight="false" outlineLevel="0" collapsed="false">
      <c r="B124" s="191"/>
      <c r="D124" s="176" t="s">
        <v>128</v>
      </c>
      <c r="E124" s="192"/>
      <c r="F124" s="193" t="s">
        <v>136</v>
      </c>
      <c r="H124" s="194" t="n">
        <v>7.2</v>
      </c>
      <c r="L124" s="191"/>
      <c r="M124" s="195"/>
      <c r="N124" s="196"/>
      <c r="O124" s="196"/>
      <c r="P124" s="196"/>
      <c r="Q124" s="196"/>
      <c r="R124" s="196"/>
      <c r="S124" s="196"/>
      <c r="T124" s="197"/>
      <c r="AT124" s="192" t="s">
        <v>128</v>
      </c>
      <c r="AU124" s="192" t="s">
        <v>80</v>
      </c>
      <c r="AV124" s="190" t="s">
        <v>126</v>
      </c>
      <c r="AW124" s="190" t="s">
        <v>27</v>
      </c>
      <c r="AX124" s="190" t="s">
        <v>78</v>
      </c>
      <c r="AY124" s="192" t="s">
        <v>120</v>
      </c>
    </row>
    <row r="125" s="22" customFormat="true" ht="24" hidden="false" customHeight="true" outlineLevel="0" collapsed="false">
      <c r="A125" s="17"/>
      <c r="B125" s="160"/>
      <c r="C125" s="161" t="s">
        <v>80</v>
      </c>
      <c r="D125" s="161" t="s">
        <v>122</v>
      </c>
      <c r="E125" s="162" t="s">
        <v>152</v>
      </c>
      <c r="F125" s="163" t="s">
        <v>187</v>
      </c>
      <c r="G125" s="164" t="s">
        <v>154</v>
      </c>
      <c r="H125" s="165" t="n">
        <v>7.2</v>
      </c>
      <c r="I125" s="166" t="n">
        <v>0</v>
      </c>
      <c r="J125" s="166" t="n">
        <f aca="false">ROUND(I125*H125,2)</f>
        <v>0</v>
      </c>
      <c r="K125" s="167"/>
      <c r="L125" s="18"/>
      <c r="M125" s="168"/>
      <c r="N125" s="169" t="s">
        <v>35</v>
      </c>
      <c r="O125" s="170" t="n">
        <v>0.067</v>
      </c>
      <c r="P125" s="170" t="n">
        <f aca="false">O125*H125</f>
        <v>0.4824</v>
      </c>
      <c r="Q125" s="170" t="n">
        <v>0</v>
      </c>
      <c r="R125" s="170" t="n">
        <f aca="false">Q125*H125</f>
        <v>0</v>
      </c>
      <c r="S125" s="170" t="n">
        <v>0</v>
      </c>
      <c r="T125" s="171" t="n">
        <f aca="false">S125*H125</f>
        <v>0</v>
      </c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R125" s="172" t="s">
        <v>126</v>
      </c>
      <c r="AT125" s="172" t="s">
        <v>122</v>
      </c>
      <c r="AU125" s="172" t="s">
        <v>80</v>
      </c>
      <c r="AY125" s="3" t="s">
        <v>120</v>
      </c>
      <c r="BE125" s="173" t="n">
        <f aca="false">IF(N125="základní",J125,0)</f>
        <v>0</v>
      </c>
      <c r="BF125" s="173" t="n">
        <f aca="false">IF(N125="snížená",J125,0)</f>
        <v>0</v>
      </c>
      <c r="BG125" s="173" t="n">
        <f aca="false">IF(N125="zákl. přenesená",J125,0)</f>
        <v>0</v>
      </c>
      <c r="BH125" s="173" t="n">
        <f aca="false">IF(N125="sníž. přenesená",J125,0)</f>
        <v>0</v>
      </c>
      <c r="BI125" s="173" t="n">
        <f aca="false">IF(N125="nulová",J125,0)</f>
        <v>0</v>
      </c>
      <c r="BJ125" s="3" t="s">
        <v>78</v>
      </c>
      <c r="BK125" s="173" t="n">
        <f aca="false">ROUND(I125*H125,2)</f>
        <v>0</v>
      </c>
      <c r="BL125" s="3" t="s">
        <v>126</v>
      </c>
      <c r="BM125" s="172" t="s">
        <v>188</v>
      </c>
    </row>
    <row r="126" s="182" customFormat="true" ht="12.8" hidden="false" customHeight="false" outlineLevel="0" collapsed="false">
      <c r="B126" s="183"/>
      <c r="D126" s="176" t="s">
        <v>128</v>
      </c>
      <c r="E126" s="184"/>
      <c r="F126" s="185" t="s">
        <v>186</v>
      </c>
      <c r="H126" s="186" t="n">
        <v>7.2</v>
      </c>
      <c r="L126" s="183"/>
      <c r="M126" s="187"/>
      <c r="N126" s="188"/>
      <c r="O126" s="188"/>
      <c r="P126" s="188"/>
      <c r="Q126" s="188"/>
      <c r="R126" s="188"/>
      <c r="S126" s="188"/>
      <c r="T126" s="189"/>
      <c r="AT126" s="184" t="s">
        <v>128</v>
      </c>
      <c r="AU126" s="184" t="s">
        <v>80</v>
      </c>
      <c r="AV126" s="182" t="s">
        <v>80</v>
      </c>
      <c r="AW126" s="182" t="s">
        <v>27</v>
      </c>
      <c r="AX126" s="182" t="s">
        <v>70</v>
      </c>
      <c r="AY126" s="184" t="s">
        <v>120</v>
      </c>
    </row>
    <row r="127" s="190" customFormat="true" ht="12.8" hidden="false" customHeight="false" outlineLevel="0" collapsed="false">
      <c r="B127" s="191"/>
      <c r="D127" s="176" t="s">
        <v>128</v>
      </c>
      <c r="E127" s="192"/>
      <c r="F127" s="193" t="s">
        <v>136</v>
      </c>
      <c r="H127" s="194" t="n">
        <v>7.2</v>
      </c>
      <c r="L127" s="191"/>
      <c r="M127" s="195"/>
      <c r="N127" s="196"/>
      <c r="O127" s="196"/>
      <c r="P127" s="196"/>
      <c r="Q127" s="196"/>
      <c r="R127" s="196"/>
      <c r="S127" s="196"/>
      <c r="T127" s="197"/>
      <c r="AT127" s="192" t="s">
        <v>128</v>
      </c>
      <c r="AU127" s="192" t="s">
        <v>80</v>
      </c>
      <c r="AV127" s="190" t="s">
        <v>126</v>
      </c>
      <c r="AW127" s="190" t="s">
        <v>27</v>
      </c>
      <c r="AX127" s="190" t="s">
        <v>78</v>
      </c>
      <c r="AY127" s="192" t="s">
        <v>120</v>
      </c>
    </row>
    <row r="128" s="22" customFormat="true" ht="16.5" hidden="false" customHeight="true" outlineLevel="0" collapsed="false">
      <c r="A128" s="17"/>
      <c r="B128" s="160"/>
      <c r="C128" s="161" t="s">
        <v>126</v>
      </c>
      <c r="D128" s="161" t="s">
        <v>122</v>
      </c>
      <c r="E128" s="162" t="s">
        <v>189</v>
      </c>
      <c r="F128" s="163" t="s">
        <v>190</v>
      </c>
      <c r="G128" s="164" t="s">
        <v>154</v>
      </c>
      <c r="H128" s="165" t="n">
        <v>0.9</v>
      </c>
      <c r="I128" s="166" t="n">
        <v>0</v>
      </c>
      <c r="J128" s="166" t="n">
        <f aca="false">ROUND(I128*H128,2)</f>
        <v>0</v>
      </c>
      <c r="K128" s="167"/>
      <c r="L128" s="18"/>
      <c r="M128" s="168"/>
      <c r="N128" s="169" t="s">
        <v>35</v>
      </c>
      <c r="O128" s="170" t="n">
        <v>2.256</v>
      </c>
      <c r="P128" s="170" t="n">
        <f aca="false">O128*H128</f>
        <v>2.0304</v>
      </c>
      <c r="Q128" s="170" t="n">
        <v>0</v>
      </c>
      <c r="R128" s="170" t="n">
        <f aca="false">Q128*H128</f>
        <v>0</v>
      </c>
      <c r="S128" s="170" t="n">
        <v>0</v>
      </c>
      <c r="T128" s="171" t="n">
        <f aca="false">S128*H128</f>
        <v>0</v>
      </c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R128" s="172" t="s">
        <v>126</v>
      </c>
      <c r="AT128" s="172" t="s">
        <v>122</v>
      </c>
      <c r="AU128" s="172" t="s">
        <v>80</v>
      </c>
      <c r="AY128" s="3" t="s">
        <v>120</v>
      </c>
      <c r="BE128" s="173" t="n">
        <f aca="false">IF(N128="základní",J128,0)</f>
        <v>0</v>
      </c>
      <c r="BF128" s="173" t="n">
        <f aca="false">IF(N128="snížená",J128,0)</f>
        <v>0</v>
      </c>
      <c r="BG128" s="173" t="n">
        <f aca="false">IF(N128="zákl. přenesená",J128,0)</f>
        <v>0</v>
      </c>
      <c r="BH128" s="173" t="n">
        <f aca="false">IF(N128="sníž. přenesená",J128,0)</f>
        <v>0</v>
      </c>
      <c r="BI128" s="173" t="n">
        <f aca="false">IF(N128="nulová",J128,0)</f>
        <v>0</v>
      </c>
      <c r="BJ128" s="3" t="s">
        <v>78</v>
      </c>
      <c r="BK128" s="173" t="n">
        <f aca="false">ROUND(I128*H128,2)</f>
        <v>0</v>
      </c>
      <c r="BL128" s="3" t="s">
        <v>126</v>
      </c>
      <c r="BM128" s="172" t="s">
        <v>191</v>
      </c>
    </row>
    <row r="129" s="182" customFormat="true" ht="12.8" hidden="false" customHeight="false" outlineLevel="0" collapsed="false">
      <c r="B129" s="183"/>
      <c r="D129" s="176" t="s">
        <v>128</v>
      </c>
      <c r="E129" s="184"/>
      <c r="F129" s="185" t="s">
        <v>192</v>
      </c>
      <c r="H129" s="186" t="n">
        <v>0.9</v>
      </c>
      <c r="L129" s="183"/>
      <c r="M129" s="187"/>
      <c r="N129" s="188"/>
      <c r="O129" s="188"/>
      <c r="P129" s="188"/>
      <c r="Q129" s="188"/>
      <c r="R129" s="188"/>
      <c r="S129" s="188"/>
      <c r="T129" s="189"/>
      <c r="AT129" s="184" t="s">
        <v>128</v>
      </c>
      <c r="AU129" s="184" t="s">
        <v>80</v>
      </c>
      <c r="AV129" s="182" t="s">
        <v>80</v>
      </c>
      <c r="AW129" s="182" t="s">
        <v>27</v>
      </c>
      <c r="AX129" s="182" t="s">
        <v>78</v>
      </c>
      <c r="AY129" s="184" t="s">
        <v>120</v>
      </c>
    </row>
    <row r="130" s="22" customFormat="true" ht="16.5" hidden="false" customHeight="true" outlineLevel="0" collapsed="false">
      <c r="A130" s="17"/>
      <c r="B130" s="160"/>
      <c r="C130" s="198" t="s">
        <v>147</v>
      </c>
      <c r="D130" s="198" t="s">
        <v>171</v>
      </c>
      <c r="E130" s="199" t="s">
        <v>193</v>
      </c>
      <c r="F130" s="200" t="s">
        <v>194</v>
      </c>
      <c r="G130" s="201" t="s">
        <v>174</v>
      </c>
      <c r="H130" s="202" t="n">
        <v>1.8</v>
      </c>
      <c r="I130" s="203" t="n">
        <v>0</v>
      </c>
      <c r="J130" s="203" t="n">
        <f aca="false">ROUND(I130*H130,2)</f>
        <v>0</v>
      </c>
      <c r="K130" s="204"/>
      <c r="L130" s="205"/>
      <c r="M130" s="206"/>
      <c r="N130" s="207" t="s">
        <v>35</v>
      </c>
      <c r="O130" s="170" t="n">
        <v>0</v>
      </c>
      <c r="P130" s="170" t="n">
        <f aca="false">O130*H130</f>
        <v>0</v>
      </c>
      <c r="Q130" s="170" t="n">
        <v>1</v>
      </c>
      <c r="R130" s="170" t="n">
        <f aca="false">Q130*H130</f>
        <v>1.8</v>
      </c>
      <c r="S130" s="170" t="n">
        <v>0</v>
      </c>
      <c r="T130" s="171" t="n">
        <f aca="false">S130*H130</f>
        <v>0</v>
      </c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R130" s="172" t="s">
        <v>158</v>
      </c>
      <c r="AT130" s="172" t="s">
        <v>171</v>
      </c>
      <c r="AU130" s="172" t="s">
        <v>80</v>
      </c>
      <c r="AY130" s="3" t="s">
        <v>120</v>
      </c>
      <c r="BE130" s="173" t="n">
        <f aca="false">IF(N130="základní",J130,0)</f>
        <v>0</v>
      </c>
      <c r="BF130" s="173" t="n">
        <f aca="false">IF(N130="snížená",J130,0)</f>
        <v>0</v>
      </c>
      <c r="BG130" s="173" t="n">
        <f aca="false">IF(N130="zákl. přenesená",J130,0)</f>
        <v>0</v>
      </c>
      <c r="BH130" s="173" t="n">
        <f aca="false">IF(N130="sníž. přenesená",J130,0)</f>
        <v>0</v>
      </c>
      <c r="BI130" s="173" t="n">
        <f aca="false">IF(N130="nulová",J130,0)</f>
        <v>0</v>
      </c>
      <c r="BJ130" s="3" t="s">
        <v>78</v>
      </c>
      <c r="BK130" s="173" t="n">
        <f aca="false">ROUND(I130*H130,2)</f>
        <v>0</v>
      </c>
      <c r="BL130" s="3" t="s">
        <v>126</v>
      </c>
      <c r="BM130" s="172" t="s">
        <v>195</v>
      </c>
    </row>
    <row r="131" s="182" customFormat="true" ht="12.8" hidden="false" customHeight="false" outlineLevel="0" collapsed="false">
      <c r="B131" s="183"/>
      <c r="D131" s="176" t="s">
        <v>128</v>
      </c>
      <c r="F131" s="185" t="s">
        <v>196</v>
      </c>
      <c r="H131" s="186" t="n">
        <v>1.8</v>
      </c>
      <c r="L131" s="183"/>
      <c r="M131" s="187"/>
      <c r="N131" s="188"/>
      <c r="O131" s="188"/>
      <c r="P131" s="188"/>
      <c r="Q131" s="188"/>
      <c r="R131" s="188"/>
      <c r="S131" s="188"/>
      <c r="T131" s="189"/>
      <c r="AT131" s="184" t="s">
        <v>128</v>
      </c>
      <c r="AU131" s="184" t="s">
        <v>80</v>
      </c>
      <c r="AV131" s="182" t="s">
        <v>80</v>
      </c>
      <c r="AW131" s="182" t="s">
        <v>2</v>
      </c>
      <c r="AX131" s="182" t="s">
        <v>78</v>
      </c>
      <c r="AY131" s="184" t="s">
        <v>120</v>
      </c>
    </row>
    <row r="132" s="22" customFormat="true" ht="16.5" hidden="false" customHeight="true" outlineLevel="0" collapsed="false">
      <c r="A132" s="17"/>
      <c r="B132" s="160"/>
      <c r="C132" s="161" t="s">
        <v>158</v>
      </c>
      <c r="D132" s="161" t="s">
        <v>122</v>
      </c>
      <c r="E132" s="162" t="s">
        <v>197</v>
      </c>
      <c r="F132" s="163" t="s">
        <v>198</v>
      </c>
      <c r="G132" s="164" t="s">
        <v>125</v>
      </c>
      <c r="H132" s="165" t="n">
        <v>146.49</v>
      </c>
      <c r="I132" s="166" t="n">
        <v>0</v>
      </c>
      <c r="J132" s="166" t="n">
        <f aca="false">ROUND(I132*H132,2)</f>
        <v>0</v>
      </c>
      <c r="K132" s="167"/>
      <c r="L132" s="18"/>
      <c r="M132" s="168"/>
      <c r="N132" s="169" t="s">
        <v>35</v>
      </c>
      <c r="O132" s="170" t="n">
        <v>0.018</v>
      </c>
      <c r="P132" s="170" t="n">
        <f aca="false">O132*H132</f>
        <v>2.63682</v>
      </c>
      <c r="Q132" s="170" t="n">
        <v>0</v>
      </c>
      <c r="R132" s="170" t="n">
        <f aca="false">Q132*H132</f>
        <v>0</v>
      </c>
      <c r="S132" s="170" t="n">
        <v>0</v>
      </c>
      <c r="T132" s="171" t="n">
        <f aca="false">S132*H132</f>
        <v>0</v>
      </c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R132" s="172" t="s">
        <v>126</v>
      </c>
      <c r="AT132" s="172" t="s">
        <v>122</v>
      </c>
      <c r="AU132" s="172" t="s">
        <v>80</v>
      </c>
      <c r="AY132" s="3" t="s">
        <v>120</v>
      </c>
      <c r="BE132" s="173" t="n">
        <f aca="false">IF(N132="základní",J132,0)</f>
        <v>0</v>
      </c>
      <c r="BF132" s="173" t="n">
        <f aca="false">IF(N132="snížená",J132,0)</f>
        <v>0</v>
      </c>
      <c r="BG132" s="173" t="n">
        <f aca="false">IF(N132="zákl. přenesená",J132,0)</f>
        <v>0</v>
      </c>
      <c r="BH132" s="173" t="n">
        <f aca="false">IF(N132="sníž. přenesená",J132,0)</f>
        <v>0</v>
      </c>
      <c r="BI132" s="173" t="n">
        <f aca="false">IF(N132="nulová",J132,0)</f>
        <v>0</v>
      </c>
      <c r="BJ132" s="3" t="s">
        <v>78</v>
      </c>
      <c r="BK132" s="173" t="n">
        <f aca="false">ROUND(I132*H132,2)</f>
        <v>0</v>
      </c>
      <c r="BL132" s="3" t="s">
        <v>126</v>
      </c>
      <c r="BM132" s="172" t="s">
        <v>199</v>
      </c>
    </row>
    <row r="133" s="182" customFormat="true" ht="12.8" hidden="false" customHeight="false" outlineLevel="0" collapsed="false">
      <c r="B133" s="183"/>
      <c r="D133" s="176" t="s">
        <v>128</v>
      </c>
      <c r="E133" s="184"/>
      <c r="F133" s="185" t="s">
        <v>200</v>
      </c>
      <c r="H133" s="186" t="n">
        <v>9.6</v>
      </c>
      <c r="L133" s="183"/>
      <c r="M133" s="187"/>
      <c r="N133" s="188"/>
      <c r="O133" s="188"/>
      <c r="P133" s="188"/>
      <c r="Q133" s="188"/>
      <c r="R133" s="188"/>
      <c r="S133" s="188"/>
      <c r="T133" s="189"/>
      <c r="AT133" s="184" t="s">
        <v>128</v>
      </c>
      <c r="AU133" s="184" t="s">
        <v>80</v>
      </c>
      <c r="AV133" s="182" t="s">
        <v>80</v>
      </c>
      <c r="AW133" s="182" t="s">
        <v>27</v>
      </c>
      <c r="AX133" s="182" t="s">
        <v>70</v>
      </c>
      <c r="AY133" s="184" t="s">
        <v>120</v>
      </c>
    </row>
    <row r="134" s="182" customFormat="true" ht="12.8" hidden="false" customHeight="false" outlineLevel="0" collapsed="false">
      <c r="B134" s="183"/>
      <c r="D134" s="176" t="s">
        <v>128</v>
      </c>
      <c r="E134" s="184"/>
      <c r="F134" s="185" t="s">
        <v>201</v>
      </c>
      <c r="H134" s="186" t="n">
        <v>136.89</v>
      </c>
      <c r="L134" s="183"/>
      <c r="M134" s="187"/>
      <c r="N134" s="188"/>
      <c r="O134" s="188"/>
      <c r="P134" s="188"/>
      <c r="Q134" s="188"/>
      <c r="R134" s="188"/>
      <c r="S134" s="188"/>
      <c r="T134" s="189"/>
      <c r="AT134" s="184" t="s">
        <v>128</v>
      </c>
      <c r="AU134" s="184" t="s">
        <v>80</v>
      </c>
      <c r="AV134" s="182" t="s">
        <v>80</v>
      </c>
      <c r="AW134" s="182" t="s">
        <v>27</v>
      </c>
      <c r="AX134" s="182" t="s">
        <v>70</v>
      </c>
      <c r="AY134" s="184" t="s">
        <v>120</v>
      </c>
    </row>
    <row r="135" s="190" customFormat="true" ht="12.8" hidden="false" customHeight="false" outlineLevel="0" collapsed="false">
      <c r="B135" s="191"/>
      <c r="D135" s="176" t="s">
        <v>128</v>
      </c>
      <c r="E135" s="192"/>
      <c r="F135" s="193" t="s">
        <v>136</v>
      </c>
      <c r="H135" s="194" t="n">
        <v>146.49</v>
      </c>
      <c r="L135" s="191"/>
      <c r="M135" s="195"/>
      <c r="N135" s="196"/>
      <c r="O135" s="196"/>
      <c r="P135" s="196"/>
      <c r="Q135" s="196"/>
      <c r="R135" s="196"/>
      <c r="S135" s="196"/>
      <c r="T135" s="197"/>
      <c r="AT135" s="192" t="s">
        <v>128</v>
      </c>
      <c r="AU135" s="192" t="s">
        <v>80</v>
      </c>
      <c r="AV135" s="190" t="s">
        <v>126</v>
      </c>
      <c r="AW135" s="190" t="s">
        <v>27</v>
      </c>
      <c r="AX135" s="190" t="s">
        <v>78</v>
      </c>
      <c r="AY135" s="192" t="s">
        <v>120</v>
      </c>
    </row>
    <row r="136" s="22" customFormat="true" ht="48" hidden="false" customHeight="true" outlineLevel="0" collapsed="false">
      <c r="A136" s="17"/>
      <c r="B136" s="160"/>
      <c r="C136" s="161" t="s">
        <v>202</v>
      </c>
      <c r="D136" s="161" t="s">
        <v>122</v>
      </c>
      <c r="E136" s="162" t="s">
        <v>203</v>
      </c>
      <c r="F136" s="163" t="s">
        <v>204</v>
      </c>
      <c r="G136" s="164" t="s">
        <v>125</v>
      </c>
      <c r="H136" s="165" t="n">
        <v>136.89</v>
      </c>
      <c r="I136" s="166" t="n">
        <v>0</v>
      </c>
      <c r="J136" s="166" t="n">
        <f aca="false">ROUND(I136*H136,2)</f>
        <v>0</v>
      </c>
      <c r="K136" s="167"/>
      <c r="L136" s="18"/>
      <c r="M136" s="168"/>
      <c r="N136" s="169" t="s">
        <v>35</v>
      </c>
      <c r="O136" s="170" t="n">
        <v>0.022</v>
      </c>
      <c r="P136" s="170" t="n">
        <f aca="false">O136*H136</f>
        <v>3.01158</v>
      </c>
      <c r="Q136" s="170" t="n">
        <v>0</v>
      </c>
      <c r="R136" s="170" t="n">
        <f aca="false">Q136*H136</f>
        <v>0</v>
      </c>
      <c r="S136" s="170" t="n">
        <v>0</v>
      </c>
      <c r="T136" s="171" t="n">
        <f aca="false">S136*H136</f>
        <v>0</v>
      </c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  <c r="AR136" s="172" t="s">
        <v>126</v>
      </c>
      <c r="AT136" s="172" t="s">
        <v>122</v>
      </c>
      <c r="AU136" s="172" t="s">
        <v>80</v>
      </c>
      <c r="AY136" s="3" t="s">
        <v>120</v>
      </c>
      <c r="BE136" s="173" t="n">
        <f aca="false">IF(N136="základní",J136,0)</f>
        <v>0</v>
      </c>
      <c r="BF136" s="173" t="n">
        <f aca="false">IF(N136="snížená",J136,0)</f>
        <v>0</v>
      </c>
      <c r="BG136" s="173" t="n">
        <f aca="false">IF(N136="zákl. přenesená",J136,0)</f>
        <v>0</v>
      </c>
      <c r="BH136" s="173" t="n">
        <f aca="false">IF(N136="sníž. přenesená",J136,0)</f>
        <v>0</v>
      </c>
      <c r="BI136" s="173" t="n">
        <f aca="false">IF(N136="nulová",J136,0)</f>
        <v>0</v>
      </c>
      <c r="BJ136" s="3" t="s">
        <v>78</v>
      </c>
      <c r="BK136" s="173" t="n">
        <f aca="false">ROUND(I136*H136,2)</f>
        <v>0</v>
      </c>
      <c r="BL136" s="3" t="s">
        <v>126</v>
      </c>
      <c r="BM136" s="172" t="s">
        <v>205</v>
      </c>
    </row>
    <row r="137" s="174" customFormat="true" ht="12.8" hidden="false" customHeight="false" outlineLevel="0" collapsed="false">
      <c r="B137" s="175"/>
      <c r="D137" s="176" t="s">
        <v>128</v>
      </c>
      <c r="E137" s="177"/>
      <c r="F137" s="178" t="s">
        <v>206</v>
      </c>
      <c r="H137" s="177"/>
      <c r="L137" s="175"/>
      <c r="M137" s="179"/>
      <c r="N137" s="180"/>
      <c r="O137" s="180"/>
      <c r="P137" s="180"/>
      <c r="Q137" s="180"/>
      <c r="R137" s="180"/>
      <c r="S137" s="180"/>
      <c r="T137" s="181"/>
      <c r="AT137" s="177" t="s">
        <v>128</v>
      </c>
      <c r="AU137" s="177" t="s">
        <v>80</v>
      </c>
      <c r="AV137" s="174" t="s">
        <v>78</v>
      </c>
      <c r="AW137" s="174" t="s">
        <v>27</v>
      </c>
      <c r="AX137" s="174" t="s">
        <v>70</v>
      </c>
      <c r="AY137" s="177" t="s">
        <v>120</v>
      </c>
    </row>
    <row r="138" s="182" customFormat="true" ht="12.8" hidden="false" customHeight="false" outlineLevel="0" collapsed="false">
      <c r="B138" s="183"/>
      <c r="D138" s="176" t="s">
        <v>128</v>
      </c>
      <c r="E138" s="184"/>
      <c r="F138" s="185" t="s">
        <v>201</v>
      </c>
      <c r="H138" s="186" t="n">
        <v>136.89</v>
      </c>
      <c r="L138" s="183"/>
      <c r="M138" s="187"/>
      <c r="N138" s="188"/>
      <c r="O138" s="188"/>
      <c r="P138" s="188"/>
      <c r="Q138" s="188"/>
      <c r="R138" s="188"/>
      <c r="S138" s="188"/>
      <c r="T138" s="189"/>
      <c r="AT138" s="184" t="s">
        <v>128</v>
      </c>
      <c r="AU138" s="184" t="s">
        <v>80</v>
      </c>
      <c r="AV138" s="182" t="s">
        <v>80</v>
      </c>
      <c r="AW138" s="182" t="s">
        <v>27</v>
      </c>
      <c r="AX138" s="182" t="s">
        <v>78</v>
      </c>
      <c r="AY138" s="184" t="s">
        <v>120</v>
      </c>
    </row>
    <row r="139" s="22" customFormat="true" ht="16.5" hidden="false" customHeight="true" outlineLevel="0" collapsed="false">
      <c r="A139" s="17"/>
      <c r="B139" s="160"/>
      <c r="C139" s="161" t="s">
        <v>176</v>
      </c>
      <c r="D139" s="161" t="s">
        <v>122</v>
      </c>
      <c r="E139" s="162" t="s">
        <v>207</v>
      </c>
      <c r="F139" s="163" t="s">
        <v>208</v>
      </c>
      <c r="G139" s="164" t="s">
        <v>125</v>
      </c>
      <c r="H139" s="165" t="n">
        <v>136.89</v>
      </c>
      <c r="I139" s="166" t="n">
        <v>0</v>
      </c>
      <c r="J139" s="166" t="n">
        <f aca="false">ROUND(I139*H139,2)</f>
        <v>0</v>
      </c>
      <c r="K139" s="167"/>
      <c r="L139" s="18"/>
      <c r="M139" s="168"/>
      <c r="N139" s="169" t="s">
        <v>35</v>
      </c>
      <c r="O139" s="170" t="n">
        <v>0.026</v>
      </c>
      <c r="P139" s="170" t="n">
        <f aca="false">O139*H139</f>
        <v>3.55914</v>
      </c>
      <c r="Q139" s="170" t="n">
        <v>0</v>
      </c>
      <c r="R139" s="170" t="n">
        <f aca="false">Q139*H139</f>
        <v>0</v>
      </c>
      <c r="S139" s="170" t="n">
        <v>0</v>
      </c>
      <c r="T139" s="171" t="n">
        <f aca="false">S139*H139</f>
        <v>0</v>
      </c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  <c r="AR139" s="172" t="s">
        <v>126</v>
      </c>
      <c r="AT139" s="172" t="s">
        <v>122</v>
      </c>
      <c r="AU139" s="172" t="s">
        <v>80</v>
      </c>
      <c r="AY139" s="3" t="s">
        <v>120</v>
      </c>
      <c r="BE139" s="173" t="n">
        <f aca="false">IF(N139="základní",J139,0)</f>
        <v>0</v>
      </c>
      <c r="BF139" s="173" t="n">
        <f aca="false">IF(N139="snížená",J139,0)</f>
        <v>0</v>
      </c>
      <c r="BG139" s="173" t="n">
        <f aca="false">IF(N139="zákl. přenesená",J139,0)</f>
        <v>0</v>
      </c>
      <c r="BH139" s="173" t="n">
        <f aca="false">IF(N139="sníž. přenesená",J139,0)</f>
        <v>0</v>
      </c>
      <c r="BI139" s="173" t="n">
        <f aca="false">IF(N139="nulová",J139,0)</f>
        <v>0</v>
      </c>
      <c r="BJ139" s="3" t="s">
        <v>78</v>
      </c>
      <c r="BK139" s="173" t="n">
        <f aca="false">ROUND(I139*H139,2)</f>
        <v>0</v>
      </c>
      <c r="BL139" s="3" t="s">
        <v>126</v>
      </c>
      <c r="BM139" s="172" t="s">
        <v>209</v>
      </c>
    </row>
    <row r="140" s="174" customFormat="true" ht="12.8" hidden="false" customHeight="false" outlineLevel="0" collapsed="false">
      <c r="B140" s="175"/>
      <c r="D140" s="176" t="s">
        <v>128</v>
      </c>
      <c r="E140" s="177"/>
      <c r="F140" s="178" t="s">
        <v>206</v>
      </c>
      <c r="H140" s="177"/>
      <c r="L140" s="175"/>
      <c r="M140" s="179"/>
      <c r="N140" s="180"/>
      <c r="O140" s="180"/>
      <c r="P140" s="180"/>
      <c r="Q140" s="180"/>
      <c r="R140" s="180"/>
      <c r="S140" s="180"/>
      <c r="T140" s="181"/>
      <c r="AT140" s="177" t="s">
        <v>128</v>
      </c>
      <c r="AU140" s="177" t="s">
        <v>80</v>
      </c>
      <c r="AV140" s="174" t="s">
        <v>78</v>
      </c>
      <c r="AW140" s="174" t="s">
        <v>27</v>
      </c>
      <c r="AX140" s="174" t="s">
        <v>70</v>
      </c>
      <c r="AY140" s="177" t="s">
        <v>120</v>
      </c>
    </row>
    <row r="141" s="182" customFormat="true" ht="12.8" hidden="false" customHeight="false" outlineLevel="0" collapsed="false">
      <c r="B141" s="183"/>
      <c r="D141" s="176" t="s">
        <v>128</v>
      </c>
      <c r="E141" s="184"/>
      <c r="F141" s="185" t="s">
        <v>201</v>
      </c>
      <c r="H141" s="186" t="n">
        <v>136.89</v>
      </c>
      <c r="L141" s="183"/>
      <c r="M141" s="187"/>
      <c r="N141" s="188"/>
      <c r="O141" s="188"/>
      <c r="P141" s="188"/>
      <c r="Q141" s="188"/>
      <c r="R141" s="188"/>
      <c r="S141" s="188"/>
      <c r="T141" s="189"/>
      <c r="AT141" s="184" t="s">
        <v>128</v>
      </c>
      <c r="AU141" s="184" t="s">
        <v>80</v>
      </c>
      <c r="AV141" s="182" t="s">
        <v>80</v>
      </c>
      <c r="AW141" s="182" t="s">
        <v>27</v>
      </c>
      <c r="AX141" s="182" t="s">
        <v>78</v>
      </c>
      <c r="AY141" s="184" t="s">
        <v>120</v>
      </c>
    </row>
    <row r="142" s="22" customFormat="true" ht="24" hidden="false" customHeight="true" outlineLevel="0" collapsed="false">
      <c r="A142" s="17"/>
      <c r="B142" s="160"/>
      <c r="C142" s="198" t="s">
        <v>7</v>
      </c>
      <c r="D142" s="198" t="s">
        <v>171</v>
      </c>
      <c r="E142" s="199" t="s">
        <v>210</v>
      </c>
      <c r="F142" s="200" t="s">
        <v>211</v>
      </c>
      <c r="G142" s="201" t="s">
        <v>212</v>
      </c>
      <c r="H142" s="202" t="n">
        <v>97.93</v>
      </c>
      <c r="I142" s="203" t="n">
        <v>0</v>
      </c>
      <c r="J142" s="203" t="n">
        <f aca="false">ROUND(I142*H142,2)</f>
        <v>0</v>
      </c>
      <c r="K142" s="204"/>
      <c r="L142" s="205"/>
      <c r="M142" s="206"/>
      <c r="N142" s="207" t="s">
        <v>35</v>
      </c>
      <c r="O142" s="170" t="n">
        <v>0</v>
      </c>
      <c r="P142" s="170" t="n">
        <f aca="false">O142*H142</f>
        <v>0</v>
      </c>
      <c r="Q142" s="170" t="n">
        <v>0.2</v>
      </c>
      <c r="R142" s="170" t="n">
        <f aca="false">Q142*H142</f>
        <v>19.586</v>
      </c>
      <c r="S142" s="170" t="n">
        <v>0</v>
      </c>
      <c r="T142" s="171" t="n">
        <f aca="false">S142*H142</f>
        <v>0</v>
      </c>
      <c r="U142" s="17"/>
      <c r="V142" s="17"/>
      <c r="W142" s="17"/>
      <c r="X142" s="17"/>
      <c r="Y142" s="17"/>
      <c r="Z142" s="17"/>
      <c r="AA142" s="17"/>
      <c r="AB142" s="17"/>
      <c r="AC142" s="17"/>
      <c r="AD142" s="17"/>
      <c r="AE142" s="17"/>
      <c r="AR142" s="172" t="s">
        <v>158</v>
      </c>
      <c r="AT142" s="172" t="s">
        <v>171</v>
      </c>
      <c r="AU142" s="172" t="s">
        <v>80</v>
      </c>
      <c r="AY142" s="3" t="s">
        <v>120</v>
      </c>
      <c r="BE142" s="173" t="n">
        <f aca="false">IF(N142="základní",J142,0)</f>
        <v>0</v>
      </c>
      <c r="BF142" s="173" t="n">
        <f aca="false">IF(N142="snížená",J142,0)</f>
        <v>0</v>
      </c>
      <c r="BG142" s="173" t="n">
        <f aca="false">IF(N142="zákl. přenesená",J142,0)</f>
        <v>0</v>
      </c>
      <c r="BH142" s="173" t="n">
        <f aca="false">IF(N142="sníž. přenesená",J142,0)</f>
        <v>0</v>
      </c>
      <c r="BI142" s="173" t="n">
        <f aca="false">IF(N142="nulová",J142,0)</f>
        <v>0</v>
      </c>
      <c r="BJ142" s="3" t="s">
        <v>78</v>
      </c>
      <c r="BK142" s="173" t="n">
        <f aca="false">ROUND(I142*H142,2)</f>
        <v>0</v>
      </c>
      <c r="BL142" s="3" t="s">
        <v>126</v>
      </c>
      <c r="BM142" s="172" t="s">
        <v>213</v>
      </c>
    </row>
    <row r="143" s="182" customFormat="true" ht="12.8" hidden="false" customHeight="false" outlineLevel="0" collapsed="false">
      <c r="B143" s="183"/>
      <c r="D143" s="176" t="s">
        <v>128</v>
      </c>
      <c r="E143" s="184"/>
      <c r="F143" s="185" t="s">
        <v>214</v>
      </c>
      <c r="H143" s="186" t="n">
        <v>96.96</v>
      </c>
      <c r="L143" s="183"/>
      <c r="M143" s="187"/>
      <c r="N143" s="188"/>
      <c r="O143" s="188"/>
      <c r="P143" s="188"/>
      <c r="Q143" s="188"/>
      <c r="R143" s="188"/>
      <c r="S143" s="188"/>
      <c r="T143" s="189"/>
      <c r="AT143" s="184" t="s">
        <v>128</v>
      </c>
      <c r="AU143" s="184" t="s">
        <v>80</v>
      </c>
      <c r="AV143" s="182" t="s">
        <v>80</v>
      </c>
      <c r="AW143" s="182" t="s">
        <v>27</v>
      </c>
      <c r="AX143" s="182" t="s">
        <v>70</v>
      </c>
      <c r="AY143" s="184" t="s">
        <v>120</v>
      </c>
    </row>
    <row r="144" s="190" customFormat="true" ht="12.8" hidden="false" customHeight="false" outlineLevel="0" collapsed="false">
      <c r="B144" s="191"/>
      <c r="D144" s="176" t="s">
        <v>128</v>
      </c>
      <c r="E144" s="192"/>
      <c r="F144" s="193" t="s">
        <v>136</v>
      </c>
      <c r="H144" s="194" t="n">
        <v>96.96</v>
      </c>
      <c r="L144" s="191"/>
      <c r="M144" s="195"/>
      <c r="N144" s="196"/>
      <c r="O144" s="196"/>
      <c r="P144" s="196"/>
      <c r="Q144" s="196"/>
      <c r="R144" s="196"/>
      <c r="S144" s="196"/>
      <c r="T144" s="197"/>
      <c r="AT144" s="192" t="s">
        <v>128</v>
      </c>
      <c r="AU144" s="192" t="s">
        <v>80</v>
      </c>
      <c r="AV144" s="190" t="s">
        <v>126</v>
      </c>
      <c r="AW144" s="190" t="s">
        <v>27</v>
      </c>
      <c r="AX144" s="190" t="s">
        <v>78</v>
      </c>
      <c r="AY144" s="192" t="s">
        <v>120</v>
      </c>
    </row>
    <row r="145" s="182" customFormat="true" ht="12.8" hidden="false" customHeight="false" outlineLevel="0" collapsed="false">
      <c r="B145" s="183"/>
      <c r="D145" s="176" t="s">
        <v>128</v>
      </c>
      <c r="F145" s="185" t="s">
        <v>215</v>
      </c>
      <c r="H145" s="186" t="n">
        <v>97.93</v>
      </c>
      <c r="L145" s="183"/>
      <c r="M145" s="187"/>
      <c r="N145" s="188"/>
      <c r="O145" s="188"/>
      <c r="P145" s="188"/>
      <c r="Q145" s="188"/>
      <c r="R145" s="188"/>
      <c r="S145" s="188"/>
      <c r="T145" s="189"/>
      <c r="AT145" s="184" t="s">
        <v>128</v>
      </c>
      <c r="AU145" s="184" t="s">
        <v>80</v>
      </c>
      <c r="AV145" s="182" t="s">
        <v>80</v>
      </c>
      <c r="AW145" s="182" t="s">
        <v>2</v>
      </c>
      <c r="AX145" s="182" t="s">
        <v>78</v>
      </c>
      <c r="AY145" s="184" t="s">
        <v>120</v>
      </c>
    </row>
    <row r="146" s="22" customFormat="true" ht="24" hidden="false" customHeight="true" outlineLevel="0" collapsed="false">
      <c r="A146" s="17"/>
      <c r="B146" s="160"/>
      <c r="C146" s="161" t="s">
        <v>216</v>
      </c>
      <c r="D146" s="161" t="s">
        <v>122</v>
      </c>
      <c r="E146" s="162" t="s">
        <v>217</v>
      </c>
      <c r="F146" s="163" t="s">
        <v>218</v>
      </c>
      <c r="G146" s="164" t="s">
        <v>212</v>
      </c>
      <c r="H146" s="165" t="n">
        <v>96</v>
      </c>
      <c r="I146" s="166" t="n">
        <v>0</v>
      </c>
      <c r="J146" s="166" t="n">
        <f aca="false">ROUND(I146*H146,2)</f>
        <v>0</v>
      </c>
      <c r="K146" s="167"/>
      <c r="L146" s="18"/>
      <c r="M146" s="168"/>
      <c r="N146" s="169" t="s">
        <v>35</v>
      </c>
      <c r="O146" s="170" t="n">
        <v>0.234</v>
      </c>
      <c r="P146" s="170" t="n">
        <f aca="false">O146*H146</f>
        <v>22.464</v>
      </c>
      <c r="Q146" s="170" t="n">
        <v>0.14067</v>
      </c>
      <c r="R146" s="170" t="n">
        <f aca="false">Q146*H146</f>
        <v>13.50432</v>
      </c>
      <c r="S146" s="170" t="n">
        <v>0</v>
      </c>
      <c r="T146" s="171" t="n">
        <f aca="false">S146*H146</f>
        <v>0</v>
      </c>
      <c r="U146" s="17"/>
      <c r="V146" s="17"/>
      <c r="W146" s="17"/>
      <c r="X146" s="17"/>
      <c r="Y146" s="17"/>
      <c r="Z146" s="17"/>
      <c r="AA146" s="17"/>
      <c r="AB146" s="17"/>
      <c r="AC146" s="17"/>
      <c r="AD146" s="17"/>
      <c r="AE146" s="17"/>
      <c r="AR146" s="172" t="s">
        <v>126</v>
      </c>
      <c r="AT146" s="172" t="s">
        <v>122</v>
      </c>
      <c r="AU146" s="172" t="s">
        <v>80</v>
      </c>
      <c r="AY146" s="3" t="s">
        <v>120</v>
      </c>
      <c r="BE146" s="173" t="n">
        <f aca="false">IF(N146="základní",J146,0)</f>
        <v>0</v>
      </c>
      <c r="BF146" s="173" t="n">
        <f aca="false">IF(N146="snížená",J146,0)</f>
        <v>0</v>
      </c>
      <c r="BG146" s="173" t="n">
        <f aca="false">IF(N146="zákl. přenesená",J146,0)</f>
        <v>0</v>
      </c>
      <c r="BH146" s="173" t="n">
        <f aca="false">IF(N146="sníž. přenesená",J146,0)</f>
        <v>0</v>
      </c>
      <c r="BI146" s="173" t="n">
        <f aca="false">IF(N146="nulová",J146,0)</f>
        <v>0</v>
      </c>
      <c r="BJ146" s="3" t="s">
        <v>78</v>
      </c>
      <c r="BK146" s="173" t="n">
        <f aca="false">ROUND(I146*H146,2)</f>
        <v>0</v>
      </c>
      <c r="BL146" s="3" t="s">
        <v>126</v>
      </c>
      <c r="BM146" s="172" t="s">
        <v>219</v>
      </c>
    </row>
    <row r="147" s="182" customFormat="true" ht="12.8" hidden="false" customHeight="false" outlineLevel="0" collapsed="false">
      <c r="B147" s="183"/>
      <c r="D147" s="176" t="s">
        <v>128</v>
      </c>
      <c r="E147" s="184"/>
      <c r="F147" s="185" t="s">
        <v>220</v>
      </c>
      <c r="H147" s="186" t="n">
        <v>96</v>
      </c>
      <c r="L147" s="183"/>
      <c r="M147" s="187"/>
      <c r="N147" s="188"/>
      <c r="O147" s="188"/>
      <c r="P147" s="188"/>
      <c r="Q147" s="188"/>
      <c r="R147" s="188"/>
      <c r="S147" s="188"/>
      <c r="T147" s="189"/>
      <c r="AT147" s="184" t="s">
        <v>128</v>
      </c>
      <c r="AU147" s="184" t="s">
        <v>80</v>
      </c>
      <c r="AV147" s="182" t="s">
        <v>80</v>
      </c>
      <c r="AW147" s="182" t="s">
        <v>27</v>
      </c>
      <c r="AX147" s="182" t="s">
        <v>70</v>
      </c>
      <c r="AY147" s="184" t="s">
        <v>120</v>
      </c>
    </row>
    <row r="148" s="190" customFormat="true" ht="12.8" hidden="false" customHeight="false" outlineLevel="0" collapsed="false">
      <c r="B148" s="191"/>
      <c r="D148" s="176" t="s">
        <v>128</v>
      </c>
      <c r="E148" s="192"/>
      <c r="F148" s="193" t="s">
        <v>136</v>
      </c>
      <c r="H148" s="194" t="n">
        <v>96</v>
      </c>
      <c r="L148" s="191"/>
      <c r="M148" s="195"/>
      <c r="N148" s="196"/>
      <c r="O148" s="196"/>
      <c r="P148" s="196"/>
      <c r="Q148" s="196"/>
      <c r="R148" s="196"/>
      <c r="S148" s="196"/>
      <c r="T148" s="197"/>
      <c r="AT148" s="192" t="s">
        <v>128</v>
      </c>
      <c r="AU148" s="192" t="s">
        <v>80</v>
      </c>
      <c r="AV148" s="190" t="s">
        <v>126</v>
      </c>
      <c r="AW148" s="190" t="s">
        <v>27</v>
      </c>
      <c r="AX148" s="190" t="s">
        <v>78</v>
      </c>
      <c r="AY148" s="192" t="s">
        <v>120</v>
      </c>
    </row>
    <row r="149" s="147" customFormat="true" ht="22.8" hidden="false" customHeight="true" outlineLevel="0" collapsed="false">
      <c r="B149" s="148"/>
      <c r="D149" s="149" t="s">
        <v>69</v>
      </c>
      <c r="E149" s="158" t="s">
        <v>221</v>
      </c>
      <c r="F149" s="158" t="s">
        <v>222</v>
      </c>
      <c r="J149" s="159" t="n">
        <f aca="false">BK149</f>
        <v>0</v>
      </c>
      <c r="L149" s="148"/>
      <c r="M149" s="152"/>
      <c r="N149" s="153"/>
      <c r="O149" s="153"/>
      <c r="P149" s="154" t="n">
        <f aca="false">P150</f>
        <v>2.30274</v>
      </c>
      <c r="Q149" s="153"/>
      <c r="R149" s="154" t="n">
        <f aca="false">R150</f>
        <v>0</v>
      </c>
      <c r="S149" s="153"/>
      <c r="T149" s="155" t="n">
        <f aca="false">T150</f>
        <v>0</v>
      </c>
      <c r="AR149" s="149" t="s">
        <v>78</v>
      </c>
      <c r="AT149" s="156" t="s">
        <v>69</v>
      </c>
      <c r="AU149" s="156" t="s">
        <v>78</v>
      </c>
      <c r="AY149" s="149" t="s">
        <v>120</v>
      </c>
      <c r="BK149" s="157" t="n">
        <f aca="false">BK150</f>
        <v>0</v>
      </c>
    </row>
    <row r="150" s="22" customFormat="true" ht="24" hidden="false" customHeight="true" outlineLevel="0" collapsed="false">
      <c r="A150" s="17"/>
      <c r="B150" s="160"/>
      <c r="C150" s="161" t="s">
        <v>223</v>
      </c>
      <c r="D150" s="161" t="s">
        <v>122</v>
      </c>
      <c r="E150" s="162" t="s">
        <v>224</v>
      </c>
      <c r="F150" s="163" t="s">
        <v>225</v>
      </c>
      <c r="G150" s="164" t="s">
        <v>174</v>
      </c>
      <c r="H150" s="165" t="n">
        <v>34.89</v>
      </c>
      <c r="I150" s="166" t="n">
        <v>0</v>
      </c>
      <c r="J150" s="166" t="n">
        <f aca="false">ROUND(I150*H150,2)</f>
        <v>0</v>
      </c>
      <c r="K150" s="167"/>
      <c r="L150" s="18"/>
      <c r="M150" s="208"/>
      <c r="N150" s="209" t="s">
        <v>35</v>
      </c>
      <c r="O150" s="210" t="n">
        <v>0.066</v>
      </c>
      <c r="P150" s="210" t="n">
        <f aca="false">O150*H150</f>
        <v>2.30274</v>
      </c>
      <c r="Q150" s="210" t="n">
        <v>0</v>
      </c>
      <c r="R150" s="210" t="n">
        <f aca="false">Q150*H150</f>
        <v>0</v>
      </c>
      <c r="S150" s="210" t="n">
        <v>0</v>
      </c>
      <c r="T150" s="211" t="n">
        <f aca="false">S150*H150</f>
        <v>0</v>
      </c>
      <c r="U150" s="17"/>
      <c r="V150" s="17"/>
      <c r="W150" s="17"/>
      <c r="X150" s="17"/>
      <c r="Y150" s="17"/>
      <c r="Z150" s="17"/>
      <c r="AA150" s="17"/>
      <c r="AB150" s="17"/>
      <c r="AC150" s="17"/>
      <c r="AD150" s="17"/>
      <c r="AE150" s="17"/>
      <c r="AR150" s="172" t="s">
        <v>126</v>
      </c>
      <c r="AT150" s="172" t="s">
        <v>122</v>
      </c>
      <c r="AU150" s="172" t="s">
        <v>80</v>
      </c>
      <c r="AY150" s="3" t="s">
        <v>120</v>
      </c>
      <c r="BE150" s="173" t="n">
        <f aca="false">IF(N150="základní",J150,0)</f>
        <v>0</v>
      </c>
      <c r="BF150" s="173" t="n">
        <f aca="false">IF(N150="snížená",J150,0)</f>
        <v>0</v>
      </c>
      <c r="BG150" s="173" t="n">
        <f aca="false">IF(N150="zákl. přenesená",J150,0)</f>
        <v>0</v>
      </c>
      <c r="BH150" s="173" t="n">
        <f aca="false">IF(N150="sníž. přenesená",J150,0)</f>
        <v>0</v>
      </c>
      <c r="BI150" s="173" t="n">
        <f aca="false">IF(N150="nulová",J150,0)</f>
        <v>0</v>
      </c>
      <c r="BJ150" s="3" t="s">
        <v>78</v>
      </c>
      <c r="BK150" s="173" t="n">
        <f aca="false">ROUND(I150*H150,2)</f>
        <v>0</v>
      </c>
      <c r="BL150" s="3" t="s">
        <v>126</v>
      </c>
      <c r="BM150" s="172" t="s">
        <v>226</v>
      </c>
    </row>
    <row r="151" customFormat="false" ht="6.95" hidden="false" customHeight="true" outlineLevel="0" collapsed="false">
      <c r="A151" s="17"/>
      <c r="B151" s="39"/>
      <c r="C151" s="40"/>
      <c r="D151" s="40"/>
      <c r="E151" s="40"/>
      <c r="F151" s="40"/>
      <c r="G151" s="40"/>
      <c r="H151" s="40"/>
      <c r="I151" s="40"/>
      <c r="J151" s="40"/>
      <c r="K151" s="40"/>
      <c r="L151" s="18"/>
      <c r="M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  <c r="AC151" s="17"/>
      <c r="AD151" s="17"/>
      <c r="AE151" s="17"/>
    </row>
  </sheetData>
  <autoFilter ref="C118:K150"/>
  <mergeCells count="9">
    <mergeCell ref="L2:V2"/>
    <mergeCell ref="E7:H7"/>
    <mergeCell ref="E9:H9"/>
    <mergeCell ref="E18:H18"/>
    <mergeCell ref="E27:H27"/>
    <mergeCell ref="E85:H85"/>
    <mergeCell ref="E87:H87"/>
    <mergeCell ref="E109:H109"/>
    <mergeCell ref="E111:H111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M335"/>
  <sheetViews>
    <sheetView windowProtection="fals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2" min="2" style="0" width="1.67515923566879"/>
    <col collapsed="false" hidden="false" max="3" min="3" style="0" width="4.1656050955414"/>
    <col collapsed="false" hidden="false" max="4" min="4" style="0" width="4.3375796178344"/>
    <col collapsed="false" hidden="false" max="5" min="5" style="0" width="17.1656050955414"/>
    <col collapsed="false" hidden="false" max="6" min="6" style="0" width="50.828025477707"/>
    <col collapsed="false" hidden="false" max="7" min="7" style="0" width="7"/>
    <col collapsed="false" hidden="false" max="8" min="8" style="0" width="11.5031847133758"/>
    <col collapsed="false" hidden="false" max="10" min="9" style="0" width="20.1656050955414"/>
    <col collapsed="false" hidden="true" max="11" min="11" style="0" width="0"/>
    <col collapsed="false" hidden="false" max="12" min="12" style="0" width="9.3375796178344"/>
    <col collapsed="false" hidden="true" max="21" min="13" style="0" width="0"/>
    <col collapsed="false" hidden="false" max="22" min="22" style="0" width="12.3375796178344"/>
    <col collapsed="false" hidden="false" max="23" min="23" style="0" width="16.3375796178344"/>
    <col collapsed="false" hidden="false" max="24" min="24" style="0" width="12.3375796178344"/>
    <col collapsed="false" hidden="false" max="25" min="25" style="0" width="15"/>
    <col collapsed="false" hidden="false" max="26" min="26" style="0" width="11"/>
    <col collapsed="false" hidden="false" max="27" min="27" style="0" width="15"/>
    <col collapsed="false" hidden="false" max="28" min="28" style="0" width="16.3375796178344"/>
    <col collapsed="false" hidden="false" max="29" min="29" style="0" width="11"/>
    <col collapsed="false" hidden="false" max="30" min="30" style="0" width="15"/>
    <col collapsed="false" hidden="false" max="31" min="31" style="0" width="16.3375796178344"/>
    <col collapsed="false" hidden="false" max="43" min="32" style="0" width="8.5031847133758"/>
    <col collapsed="false" hidden="true" max="65" min="44" style="0" width="0"/>
    <col collapsed="false" hidden="false" max="1025" min="66" style="0" width="8.5031847133758"/>
  </cols>
  <sheetData>
    <row r="1" customFormat="false" ht="12.8" hidden="false" customHeight="false" outlineLevel="0" collapsed="false">
      <c r="A1" s="99"/>
    </row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86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80</v>
      </c>
    </row>
    <row r="4" customFormat="false" ht="24.95" hidden="false" customHeight="true" outlineLevel="0" collapsed="false">
      <c r="B4" s="6"/>
      <c r="D4" s="7" t="s">
        <v>94</v>
      </c>
      <c r="L4" s="6"/>
      <c r="M4" s="100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3" t="s">
        <v>13</v>
      </c>
      <c r="L6" s="6"/>
    </row>
    <row r="7" customFormat="false" ht="16.5" hidden="false" customHeight="true" outlineLevel="0" collapsed="false">
      <c r="B7" s="6"/>
      <c r="E7" s="101" t="str">
        <f aca="false">'Rekapitulace stavby'!K6</f>
        <v>La-park u kd-úprava</v>
      </c>
      <c r="F7" s="101"/>
      <c r="G7" s="101"/>
      <c r="H7" s="101"/>
      <c r="L7" s="6"/>
    </row>
    <row r="8" s="22" customFormat="true" ht="12" hidden="false" customHeight="true" outlineLevel="0" collapsed="false">
      <c r="A8" s="17"/>
      <c r="B8" s="18"/>
      <c r="C8" s="17"/>
      <c r="D8" s="13" t="s">
        <v>95</v>
      </c>
      <c r="E8" s="17"/>
      <c r="F8" s="17"/>
      <c r="G8" s="17"/>
      <c r="H8" s="17"/>
      <c r="I8" s="17"/>
      <c r="J8" s="17"/>
      <c r="K8" s="17"/>
      <c r="L8" s="34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</row>
    <row r="9" s="22" customFormat="true" ht="16.5" hidden="false" customHeight="true" outlineLevel="0" collapsed="false">
      <c r="A9" s="17"/>
      <c r="B9" s="18"/>
      <c r="C9" s="17"/>
      <c r="D9" s="17"/>
      <c r="E9" s="48" t="s">
        <v>227</v>
      </c>
      <c r="F9" s="48"/>
      <c r="G9" s="48"/>
      <c r="H9" s="48"/>
      <c r="I9" s="17"/>
      <c r="J9" s="17"/>
      <c r="K9" s="17"/>
      <c r="L9" s="34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="22" customFormat="true" ht="12.8" hidden="false" customHeight="false" outlineLevel="0" collapsed="false">
      <c r="A10" s="17"/>
      <c r="B10" s="18"/>
      <c r="C10" s="17"/>
      <c r="D10" s="17"/>
      <c r="E10" s="17"/>
      <c r="F10" s="17"/>
      <c r="G10" s="17"/>
      <c r="H10" s="17"/>
      <c r="I10" s="17"/>
      <c r="J10" s="17"/>
      <c r="K10" s="17"/>
      <c r="L10" s="34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</row>
    <row r="11" customFormat="false" ht="12" hidden="false" customHeight="true" outlineLevel="0" collapsed="false">
      <c r="A11" s="17"/>
      <c r="B11" s="18"/>
      <c r="C11" s="17"/>
      <c r="D11" s="13" t="s">
        <v>15</v>
      </c>
      <c r="E11" s="17"/>
      <c r="F11" s="14"/>
      <c r="G11" s="17"/>
      <c r="H11" s="17"/>
      <c r="I11" s="13" t="s">
        <v>16</v>
      </c>
      <c r="J11" s="14"/>
      <c r="K11" s="17"/>
      <c r="L11" s="34"/>
      <c r="M11" s="22"/>
      <c r="N11" s="22"/>
      <c r="O11" s="22"/>
      <c r="P11" s="22"/>
      <c r="Q11" s="22"/>
      <c r="R11" s="22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</row>
    <row r="12" customFormat="false" ht="12" hidden="false" customHeight="true" outlineLevel="0" collapsed="false">
      <c r="A12" s="17"/>
      <c r="B12" s="18"/>
      <c r="C12" s="17"/>
      <c r="D12" s="13" t="s">
        <v>17</v>
      </c>
      <c r="E12" s="17"/>
      <c r="F12" s="14" t="s">
        <v>18</v>
      </c>
      <c r="G12" s="17"/>
      <c r="H12" s="17"/>
      <c r="I12" s="13" t="s">
        <v>19</v>
      </c>
      <c r="J12" s="102" t="str">
        <f aca="false">'Rekapitulace stavby'!AN8</f>
        <v>21. 4. 2020</v>
      </c>
      <c r="K12" s="17"/>
      <c r="L12" s="34"/>
      <c r="M12" s="22"/>
      <c r="N12" s="22"/>
      <c r="O12" s="22"/>
      <c r="P12" s="22"/>
      <c r="Q12" s="22"/>
      <c r="R12" s="22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</row>
    <row r="13" customFormat="false" ht="10.8" hidden="false" customHeight="true" outlineLevel="0" collapsed="false">
      <c r="A13" s="17"/>
      <c r="B13" s="18"/>
      <c r="C13" s="17"/>
      <c r="D13" s="17"/>
      <c r="E13" s="17"/>
      <c r="F13" s="17"/>
      <c r="G13" s="17"/>
      <c r="H13" s="17"/>
      <c r="I13" s="17"/>
      <c r="J13" s="17"/>
      <c r="K13" s="17"/>
      <c r="L13" s="34"/>
      <c r="M13" s="22"/>
      <c r="N13" s="22"/>
      <c r="O13" s="22"/>
      <c r="P13" s="22"/>
      <c r="Q13" s="22"/>
      <c r="R13" s="22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</row>
    <row r="14" customFormat="false" ht="12" hidden="false" customHeight="true" outlineLevel="0" collapsed="false">
      <c r="A14" s="17"/>
      <c r="B14" s="18"/>
      <c r="C14" s="17"/>
      <c r="D14" s="13" t="s">
        <v>21</v>
      </c>
      <c r="E14" s="17"/>
      <c r="F14" s="17"/>
      <c r="G14" s="17"/>
      <c r="H14" s="17"/>
      <c r="I14" s="13" t="s">
        <v>22</v>
      </c>
      <c r="J14" s="14" t="str">
        <f aca="false">IF('Rekapitulace stavby'!AN10="","",'Rekapitulace stavby'!AN10)</f>
        <v/>
      </c>
      <c r="K14" s="17"/>
      <c r="L14" s="34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customFormat="false" ht="18" hidden="false" customHeight="true" outlineLevel="0" collapsed="false">
      <c r="A15" s="17"/>
      <c r="B15" s="18"/>
      <c r="C15" s="17"/>
      <c r="D15" s="17"/>
      <c r="E15" s="14" t="str">
        <f aca="false">IF('Rekapitulace stavby'!E11="","",'Rekapitulace stavby'!E11)</f>
        <v> </v>
      </c>
      <c r="F15" s="17"/>
      <c r="G15" s="17"/>
      <c r="H15" s="17"/>
      <c r="I15" s="13" t="s">
        <v>24</v>
      </c>
      <c r="J15" s="14" t="inlineStr">
        <f aca="false">IF('Rekapitulace stavby'!AN11="","",'Rekapitulace stavby'!AN11)</f>
        <is>
          <t/>
        </is>
      </c>
      <c r="K15" s="17"/>
      <c r="L15" s="34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</row>
    <row r="16" customFormat="false" ht="6.95" hidden="false" customHeight="true" outlineLevel="0" collapsed="false">
      <c r="A16" s="17"/>
      <c r="B16" s="18"/>
      <c r="C16" s="17"/>
      <c r="D16" s="17"/>
      <c r="E16" s="17"/>
      <c r="F16" s="17"/>
      <c r="G16" s="17"/>
      <c r="H16" s="17"/>
      <c r="I16" s="17"/>
      <c r="J16" s="17"/>
      <c r="K16" s="17"/>
      <c r="L16" s="34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</row>
    <row r="17" customFormat="false" ht="12" hidden="false" customHeight="true" outlineLevel="0" collapsed="false">
      <c r="A17" s="17"/>
      <c r="B17" s="18"/>
      <c r="C17" s="17"/>
      <c r="D17" s="13" t="s">
        <v>25</v>
      </c>
      <c r="E17" s="17"/>
      <c r="F17" s="17"/>
      <c r="G17" s="17"/>
      <c r="H17" s="17"/>
      <c r="I17" s="13" t="s">
        <v>22</v>
      </c>
      <c r="J17" s="14" t="n">
        <f aca="false">'Rekapitulace stavby'!AN13</f>
        <v>0</v>
      </c>
      <c r="K17" s="17"/>
      <c r="L17" s="34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</row>
    <row r="18" customFormat="false" ht="18" hidden="false" customHeight="true" outlineLevel="0" collapsed="false">
      <c r="A18" s="17"/>
      <c r="B18" s="18"/>
      <c r="C18" s="17"/>
      <c r="D18" s="17"/>
      <c r="E18" s="10" t="str">
        <f aca="false">'Rekapitulace stavby'!E14</f>
        <v> </v>
      </c>
      <c r="F18" s="10"/>
      <c r="G18" s="10"/>
      <c r="H18" s="10"/>
      <c r="I18" s="13" t="s">
        <v>24</v>
      </c>
      <c r="J18" s="14" t="inlineStr">
        <f aca="false">'Rekapitulace stavby'!AN14</f>
        <is>
          <t/>
        </is>
      </c>
      <c r="K18" s="17"/>
      <c r="L18" s="34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</row>
    <row r="19" customFormat="false" ht="6.95" hidden="false" customHeight="true" outlineLevel="0" collapsed="false">
      <c r="A19" s="17"/>
      <c r="B19" s="18"/>
      <c r="C19" s="17"/>
      <c r="D19" s="17"/>
      <c r="E19" s="17"/>
      <c r="F19" s="17"/>
      <c r="G19" s="17"/>
      <c r="H19" s="17"/>
      <c r="I19" s="17"/>
      <c r="J19" s="17"/>
      <c r="K19" s="17"/>
      <c r="L19" s="34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</row>
    <row r="20" customFormat="false" ht="12" hidden="false" customHeight="true" outlineLevel="0" collapsed="false">
      <c r="A20" s="17"/>
      <c r="B20" s="18"/>
      <c r="C20" s="17"/>
      <c r="D20" s="13" t="s">
        <v>26</v>
      </c>
      <c r="E20" s="17"/>
      <c r="F20" s="17"/>
      <c r="G20" s="17"/>
      <c r="H20" s="17"/>
      <c r="I20" s="13" t="s">
        <v>22</v>
      </c>
      <c r="J20" s="14" t="str">
        <f aca="false">IF('Rekapitulace stavby'!AN16="","",'Rekapitulace stavby'!AN16)</f>
        <v/>
      </c>
      <c r="K20" s="17"/>
      <c r="L20" s="34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</row>
    <row r="21" customFormat="false" ht="18" hidden="false" customHeight="true" outlineLevel="0" collapsed="false">
      <c r="A21" s="17"/>
      <c r="B21" s="18"/>
      <c r="C21" s="17"/>
      <c r="D21" s="17"/>
      <c r="E21" s="14" t="str">
        <f aca="false">IF('Rekapitulace stavby'!E17="","",'Rekapitulace stavby'!E17)</f>
        <v> </v>
      </c>
      <c r="F21" s="17"/>
      <c r="G21" s="17"/>
      <c r="H21" s="17"/>
      <c r="I21" s="13" t="s">
        <v>24</v>
      </c>
      <c r="J21" s="14" t="inlineStr">
        <f aca="false">IF('Rekapitulace stavby'!AN17="","",'Rekapitulace stavby'!AN17)</f>
        <is>
          <t/>
        </is>
      </c>
      <c r="K21" s="17"/>
      <c r="L21" s="34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</row>
    <row r="22" customFormat="false" ht="6.95" hidden="false" customHeight="true" outlineLevel="0" collapsed="false">
      <c r="A22" s="17"/>
      <c r="B22" s="18"/>
      <c r="C22" s="17"/>
      <c r="D22" s="17"/>
      <c r="E22" s="17"/>
      <c r="F22" s="17"/>
      <c r="G22" s="17"/>
      <c r="H22" s="17"/>
      <c r="I22" s="17"/>
      <c r="J22" s="17"/>
      <c r="K22" s="17"/>
      <c r="L22" s="34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</row>
    <row r="23" customFormat="false" ht="12" hidden="false" customHeight="true" outlineLevel="0" collapsed="false">
      <c r="A23" s="17"/>
      <c r="B23" s="18"/>
      <c r="C23" s="17"/>
      <c r="D23" s="13" t="s">
        <v>28</v>
      </c>
      <c r="E23" s="17"/>
      <c r="F23" s="17"/>
      <c r="G23" s="17"/>
      <c r="H23" s="17"/>
      <c r="I23" s="13" t="s">
        <v>22</v>
      </c>
      <c r="J23" s="14"/>
      <c r="K23" s="17"/>
      <c r="L23" s="34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</row>
    <row r="24" customFormat="false" ht="18" hidden="false" customHeight="true" outlineLevel="0" collapsed="false">
      <c r="A24" s="17"/>
      <c r="B24" s="18"/>
      <c r="C24" s="17"/>
      <c r="D24" s="17"/>
      <c r="E24" s="14" t="s">
        <v>97</v>
      </c>
      <c r="F24" s="17"/>
      <c r="G24" s="17"/>
      <c r="H24" s="17"/>
      <c r="I24" s="13" t="s">
        <v>24</v>
      </c>
      <c r="J24" s="14"/>
      <c r="K24" s="17"/>
      <c r="L24" s="34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</row>
    <row r="25" customFormat="false" ht="6.95" hidden="false" customHeight="true" outlineLevel="0" collapsed="false">
      <c r="A25" s="17"/>
      <c r="B25" s="18"/>
      <c r="C25" s="17"/>
      <c r="D25" s="17"/>
      <c r="E25" s="17"/>
      <c r="F25" s="17"/>
      <c r="G25" s="17"/>
      <c r="H25" s="17"/>
      <c r="I25" s="17"/>
      <c r="J25" s="17"/>
      <c r="K25" s="17"/>
      <c r="L25" s="34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</row>
    <row r="26" customFormat="false" ht="12" hidden="false" customHeight="true" outlineLevel="0" collapsed="false">
      <c r="A26" s="17"/>
      <c r="B26" s="18"/>
      <c r="C26" s="17"/>
      <c r="D26" s="13" t="s">
        <v>29</v>
      </c>
      <c r="E26" s="17"/>
      <c r="F26" s="17"/>
      <c r="G26" s="17"/>
      <c r="H26" s="17"/>
      <c r="I26" s="17"/>
      <c r="J26" s="17"/>
      <c r="K26" s="17"/>
      <c r="L26" s="34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</row>
    <row r="27" s="106" customFormat="true" ht="16.5" hidden="false" customHeight="true" outlineLevel="0" collapsed="false">
      <c r="A27" s="103"/>
      <c r="B27" s="104"/>
      <c r="C27" s="103"/>
      <c r="D27" s="103"/>
      <c r="E27" s="15"/>
      <c r="F27" s="15"/>
      <c r="G27" s="15"/>
      <c r="H27" s="15"/>
      <c r="I27" s="103"/>
      <c r="J27" s="103"/>
      <c r="K27" s="103"/>
      <c r="L27" s="105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</row>
    <row r="28" s="22" customFormat="true" ht="6.95" hidden="false" customHeight="true" outlineLevel="0" collapsed="false">
      <c r="A28" s="17"/>
      <c r="B28" s="18"/>
      <c r="C28" s="17"/>
      <c r="D28" s="17"/>
      <c r="E28" s="17"/>
      <c r="F28" s="17"/>
      <c r="G28" s="17"/>
      <c r="H28" s="17"/>
      <c r="I28" s="17"/>
      <c r="J28" s="17"/>
      <c r="K28" s="17"/>
      <c r="L28" s="34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</row>
    <row r="29" customFormat="false" ht="6.95" hidden="false" customHeight="true" outlineLevel="0" collapsed="false">
      <c r="A29" s="17"/>
      <c r="B29" s="18"/>
      <c r="C29" s="17"/>
      <c r="D29" s="67"/>
      <c r="E29" s="67"/>
      <c r="F29" s="67"/>
      <c r="G29" s="67"/>
      <c r="H29" s="67"/>
      <c r="I29" s="67"/>
      <c r="J29" s="67"/>
      <c r="K29" s="67"/>
      <c r="L29" s="34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</row>
    <row r="30" customFormat="false" ht="25.45" hidden="false" customHeight="true" outlineLevel="0" collapsed="false">
      <c r="A30" s="17"/>
      <c r="B30" s="18"/>
      <c r="C30" s="17"/>
      <c r="D30" s="107" t="s">
        <v>30</v>
      </c>
      <c r="E30" s="17"/>
      <c r="F30" s="17"/>
      <c r="G30" s="17"/>
      <c r="H30" s="17"/>
      <c r="I30" s="17"/>
      <c r="J30" s="108" t="n">
        <f aca="false">ROUND(J122, 2)</f>
        <v>0</v>
      </c>
      <c r="K30" s="17"/>
      <c r="L30" s="34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</row>
    <row r="31" customFormat="false" ht="6.95" hidden="false" customHeight="true" outlineLevel="0" collapsed="false">
      <c r="A31" s="17"/>
      <c r="B31" s="18"/>
      <c r="C31" s="17"/>
      <c r="D31" s="67"/>
      <c r="E31" s="67"/>
      <c r="F31" s="67"/>
      <c r="G31" s="67"/>
      <c r="H31" s="67"/>
      <c r="I31" s="67"/>
      <c r="J31" s="67"/>
      <c r="K31" s="67"/>
      <c r="L31" s="34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</row>
    <row r="32" customFormat="false" ht="14.4" hidden="false" customHeight="true" outlineLevel="0" collapsed="false">
      <c r="A32" s="17"/>
      <c r="B32" s="18"/>
      <c r="C32" s="17"/>
      <c r="D32" s="17"/>
      <c r="E32" s="17"/>
      <c r="F32" s="109" t="s">
        <v>32</v>
      </c>
      <c r="G32" s="17"/>
      <c r="H32" s="17"/>
      <c r="I32" s="109" t="s">
        <v>31</v>
      </c>
      <c r="J32" s="109" t="s">
        <v>33</v>
      </c>
      <c r="K32" s="17"/>
      <c r="L32" s="34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</row>
    <row r="33" customFormat="false" ht="14.4" hidden="false" customHeight="true" outlineLevel="0" collapsed="false">
      <c r="A33" s="17"/>
      <c r="B33" s="18"/>
      <c r="C33" s="17"/>
      <c r="D33" s="110" t="s">
        <v>34</v>
      </c>
      <c r="E33" s="13" t="s">
        <v>35</v>
      </c>
      <c r="F33" s="111" t="n">
        <f aca="false">ROUND((SUM(BE122:BE334)),  2)</f>
        <v>0</v>
      </c>
      <c r="G33" s="17"/>
      <c r="H33" s="17"/>
      <c r="I33" s="112" t="n">
        <v>0.21</v>
      </c>
      <c r="J33" s="111" t="n">
        <f aca="false">ROUND(((SUM(BE122:BE334))*I33),  2)</f>
        <v>0</v>
      </c>
      <c r="K33" s="17"/>
      <c r="L33" s="34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</row>
    <row r="34" customFormat="false" ht="14.4" hidden="false" customHeight="true" outlineLevel="0" collapsed="false">
      <c r="A34" s="17"/>
      <c r="B34" s="18"/>
      <c r="C34" s="17"/>
      <c r="D34" s="17"/>
      <c r="E34" s="13" t="s">
        <v>36</v>
      </c>
      <c r="F34" s="111" t="n">
        <f aca="false">ROUND((SUM(BF122:BF334)),  2)</f>
        <v>0</v>
      </c>
      <c r="G34" s="17"/>
      <c r="H34" s="17"/>
      <c r="I34" s="112" t="n">
        <v>0.15</v>
      </c>
      <c r="J34" s="111" t="n">
        <f aca="false">ROUND(((SUM(BF122:BF334))*I34),  2)</f>
        <v>0</v>
      </c>
      <c r="K34" s="17"/>
      <c r="L34" s="34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</row>
    <row r="35" customFormat="false" ht="14.4" hidden="true" customHeight="true" outlineLevel="0" collapsed="false">
      <c r="A35" s="17"/>
      <c r="B35" s="18"/>
      <c r="C35" s="17"/>
      <c r="D35" s="17"/>
      <c r="E35" s="13" t="s">
        <v>37</v>
      </c>
      <c r="F35" s="111" t="n">
        <f aca="false">ROUND((SUM(BG122:BG334)),  2)</f>
        <v>0</v>
      </c>
      <c r="G35" s="17"/>
      <c r="H35" s="17"/>
      <c r="I35" s="112" t="n">
        <v>0.21</v>
      </c>
      <c r="J35" s="111" t="n">
        <f aca="false">0</f>
        <v>0</v>
      </c>
      <c r="K35" s="17"/>
      <c r="L35" s="34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</row>
    <row r="36" customFormat="false" ht="14.4" hidden="true" customHeight="true" outlineLevel="0" collapsed="false">
      <c r="A36" s="17"/>
      <c r="B36" s="18"/>
      <c r="C36" s="17"/>
      <c r="D36" s="17"/>
      <c r="E36" s="13" t="s">
        <v>38</v>
      </c>
      <c r="F36" s="111" t="n">
        <f aca="false">ROUND((SUM(BH122:BH334)),  2)</f>
        <v>0</v>
      </c>
      <c r="G36" s="17"/>
      <c r="H36" s="17"/>
      <c r="I36" s="112" t="n">
        <v>0.15</v>
      </c>
      <c r="J36" s="111" t="n">
        <f aca="false">0</f>
        <v>0</v>
      </c>
      <c r="K36" s="17"/>
      <c r="L36" s="34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</row>
    <row r="37" customFormat="false" ht="14.4" hidden="true" customHeight="true" outlineLevel="0" collapsed="false">
      <c r="A37" s="17"/>
      <c r="B37" s="18"/>
      <c r="C37" s="17"/>
      <c r="D37" s="17"/>
      <c r="E37" s="13" t="s">
        <v>39</v>
      </c>
      <c r="F37" s="111" t="n">
        <f aca="false">ROUND((SUM(BI122:BI334)),  2)</f>
        <v>0</v>
      </c>
      <c r="G37" s="17"/>
      <c r="H37" s="17"/>
      <c r="I37" s="112" t="n">
        <v>0</v>
      </c>
      <c r="J37" s="111" t="n">
        <f aca="false">0</f>
        <v>0</v>
      </c>
      <c r="K37" s="17"/>
      <c r="L37" s="34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</row>
    <row r="38" customFormat="false" ht="6.95" hidden="false" customHeight="true" outlineLevel="0" collapsed="false">
      <c r="A38" s="17"/>
      <c r="B38" s="18"/>
      <c r="C38" s="17"/>
      <c r="D38" s="17"/>
      <c r="E38" s="17"/>
      <c r="F38" s="17"/>
      <c r="G38" s="17"/>
      <c r="H38" s="17"/>
      <c r="I38" s="17"/>
      <c r="J38" s="17"/>
      <c r="K38" s="17"/>
      <c r="L38" s="34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</row>
    <row r="39" customFormat="false" ht="25.45" hidden="false" customHeight="true" outlineLevel="0" collapsed="false">
      <c r="A39" s="17"/>
      <c r="B39" s="18"/>
      <c r="C39" s="113"/>
      <c r="D39" s="114" t="s">
        <v>40</v>
      </c>
      <c r="E39" s="58"/>
      <c r="F39" s="58"/>
      <c r="G39" s="115" t="s">
        <v>41</v>
      </c>
      <c r="H39" s="116" t="s">
        <v>42</v>
      </c>
      <c r="I39" s="58"/>
      <c r="J39" s="117" t="n">
        <f aca="false">SUM(J30:J37)</f>
        <v>0</v>
      </c>
      <c r="K39" s="118"/>
      <c r="L39" s="34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</row>
    <row r="40" customFormat="false" ht="14.4" hidden="false" customHeight="true" outlineLevel="0" collapsed="false">
      <c r="A40" s="17"/>
      <c r="B40" s="18"/>
      <c r="C40" s="17"/>
      <c r="D40" s="17"/>
      <c r="E40" s="17"/>
      <c r="F40" s="17"/>
      <c r="G40" s="17"/>
      <c r="H40" s="17"/>
      <c r="I40" s="17"/>
      <c r="J40" s="17"/>
      <c r="K40" s="17"/>
      <c r="L40" s="34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2" customFormat="true" ht="14.4" hidden="false" customHeight="true" outlineLevel="0" collapsed="false">
      <c r="B50" s="34"/>
      <c r="D50" s="35" t="s">
        <v>43</v>
      </c>
      <c r="E50" s="36"/>
      <c r="F50" s="36"/>
      <c r="G50" s="35" t="s">
        <v>44</v>
      </c>
      <c r="H50" s="36"/>
      <c r="I50" s="36"/>
      <c r="J50" s="36"/>
      <c r="K50" s="36"/>
      <c r="L50" s="34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2" customFormat="true" ht="12.8" hidden="false" customHeight="false" outlineLevel="0" collapsed="false">
      <c r="A61" s="17"/>
      <c r="B61" s="18"/>
      <c r="C61" s="17"/>
      <c r="D61" s="37" t="s">
        <v>45</v>
      </c>
      <c r="E61" s="20"/>
      <c r="F61" s="119" t="s">
        <v>46</v>
      </c>
      <c r="G61" s="37" t="s">
        <v>45</v>
      </c>
      <c r="H61" s="20"/>
      <c r="I61" s="20"/>
      <c r="J61" s="120" t="s">
        <v>46</v>
      </c>
      <c r="K61" s="20"/>
      <c r="L61" s="34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2" customFormat="true" ht="12.8" hidden="false" customHeight="false" outlineLevel="0" collapsed="false">
      <c r="A65" s="17"/>
      <c r="B65" s="18"/>
      <c r="C65" s="17"/>
      <c r="D65" s="35" t="s">
        <v>47</v>
      </c>
      <c r="E65" s="38"/>
      <c r="F65" s="38"/>
      <c r="G65" s="35" t="s">
        <v>48</v>
      </c>
      <c r="H65" s="38"/>
      <c r="I65" s="38"/>
      <c r="J65" s="38"/>
      <c r="K65" s="38"/>
      <c r="L65" s="34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2" customFormat="true" ht="12.8" hidden="false" customHeight="false" outlineLevel="0" collapsed="false">
      <c r="A76" s="17"/>
      <c r="B76" s="18"/>
      <c r="C76" s="17"/>
      <c r="D76" s="37" t="s">
        <v>45</v>
      </c>
      <c r="E76" s="20"/>
      <c r="F76" s="119" t="s">
        <v>46</v>
      </c>
      <c r="G76" s="37" t="s">
        <v>45</v>
      </c>
      <c r="H76" s="20"/>
      <c r="I76" s="20"/>
      <c r="J76" s="120" t="s">
        <v>46</v>
      </c>
      <c r="K76" s="20"/>
      <c r="L76" s="34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</row>
    <row r="77" customFormat="false" ht="14.4" hidden="false" customHeight="true" outlineLevel="0" collapsed="false">
      <c r="A77" s="17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34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</row>
    <row r="81" s="22" customFormat="true" ht="6.95" hidden="false" customHeight="true" outlineLevel="0" collapsed="false">
      <c r="A81" s="17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34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</row>
    <row r="82" customFormat="false" ht="24.95" hidden="false" customHeight="true" outlineLevel="0" collapsed="false">
      <c r="A82" s="17"/>
      <c r="B82" s="18"/>
      <c r="C82" s="7" t="s">
        <v>98</v>
      </c>
      <c r="D82" s="17"/>
      <c r="E82" s="17"/>
      <c r="F82" s="17"/>
      <c r="G82" s="17"/>
      <c r="H82" s="17"/>
      <c r="I82" s="17"/>
      <c r="J82" s="17"/>
      <c r="K82" s="17"/>
      <c r="L82" s="34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</row>
    <row r="83" customFormat="false" ht="6.95" hidden="false" customHeight="true" outlineLevel="0" collapsed="false">
      <c r="A83" s="17"/>
      <c r="B83" s="18"/>
      <c r="C83" s="17"/>
      <c r="D83" s="17"/>
      <c r="E83" s="17"/>
      <c r="F83" s="17"/>
      <c r="G83" s="17"/>
      <c r="H83" s="17"/>
      <c r="I83" s="17"/>
      <c r="J83" s="17"/>
      <c r="K83" s="17"/>
      <c r="L83" s="34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</row>
    <row r="84" customFormat="false" ht="12" hidden="false" customHeight="true" outlineLevel="0" collapsed="false">
      <c r="A84" s="17"/>
      <c r="B84" s="18"/>
      <c r="C84" s="13" t="s">
        <v>13</v>
      </c>
      <c r="D84" s="17"/>
      <c r="E84" s="17"/>
      <c r="F84" s="17"/>
      <c r="G84" s="17"/>
      <c r="H84" s="17"/>
      <c r="I84" s="17"/>
      <c r="J84" s="17"/>
      <c r="K84" s="17"/>
      <c r="L84" s="34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</row>
    <row r="85" customFormat="false" ht="16.5" hidden="false" customHeight="true" outlineLevel="0" collapsed="false">
      <c r="A85" s="17"/>
      <c r="B85" s="18"/>
      <c r="C85" s="17"/>
      <c r="D85" s="17"/>
      <c r="E85" s="101" t="str">
        <f aca="false">E7</f>
        <v>La-park u kd-úprava</v>
      </c>
      <c r="F85" s="101"/>
      <c r="G85" s="101"/>
      <c r="H85" s="101"/>
      <c r="I85" s="17"/>
      <c r="J85" s="17"/>
      <c r="K85" s="17"/>
      <c r="L85" s="34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</row>
    <row r="86" customFormat="false" ht="12" hidden="false" customHeight="true" outlineLevel="0" collapsed="false">
      <c r="A86" s="17"/>
      <c r="B86" s="18"/>
      <c r="C86" s="13" t="s">
        <v>95</v>
      </c>
      <c r="D86" s="17"/>
      <c r="E86" s="17"/>
      <c r="F86" s="17"/>
      <c r="G86" s="17"/>
      <c r="H86" s="17"/>
      <c r="I86" s="17"/>
      <c r="J86" s="17"/>
      <c r="K86" s="17"/>
      <c r="L86" s="34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</row>
    <row r="87" customFormat="false" ht="16.5" hidden="false" customHeight="true" outlineLevel="0" collapsed="false">
      <c r="A87" s="17"/>
      <c r="B87" s="18"/>
      <c r="C87" s="17"/>
      <c r="D87" s="17"/>
      <c r="E87" s="48" t="str">
        <f aca="false">E9</f>
        <v>20200211-3aa - SO 03 - ŘEŠENÍ ZELENĚ-úprava</v>
      </c>
      <c r="F87" s="48"/>
      <c r="G87" s="48"/>
      <c r="H87" s="48"/>
      <c r="I87" s="17"/>
      <c r="J87" s="17"/>
      <c r="K87" s="17"/>
      <c r="L87" s="34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</row>
    <row r="88" customFormat="false" ht="6.95" hidden="false" customHeight="true" outlineLevel="0" collapsed="false">
      <c r="A88" s="17"/>
      <c r="B88" s="18"/>
      <c r="C88" s="17"/>
      <c r="D88" s="17"/>
      <c r="E88" s="17"/>
      <c r="F88" s="17"/>
      <c r="G88" s="17"/>
      <c r="H88" s="17"/>
      <c r="I88" s="17"/>
      <c r="J88" s="17"/>
      <c r="K88" s="17"/>
      <c r="L88" s="34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</row>
    <row r="89" customFormat="false" ht="12" hidden="false" customHeight="true" outlineLevel="0" collapsed="false">
      <c r="A89" s="17"/>
      <c r="B89" s="18"/>
      <c r="C89" s="13" t="s">
        <v>17</v>
      </c>
      <c r="D89" s="17"/>
      <c r="E89" s="17"/>
      <c r="F89" s="14" t="str">
        <f aca="false">F12</f>
        <v>Lanškroun</v>
      </c>
      <c r="G89" s="17"/>
      <c r="H89" s="17"/>
      <c r="I89" s="13" t="s">
        <v>19</v>
      </c>
      <c r="J89" s="102" t="str">
        <f aca="false">IF(J12="","",J12)</f>
        <v>21. 4. 2020</v>
      </c>
      <c r="K89" s="17"/>
      <c r="L89" s="34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</row>
    <row r="90" customFormat="false" ht="6.95" hidden="false" customHeight="true" outlineLevel="0" collapsed="false">
      <c r="A90" s="17"/>
      <c r="B90" s="18"/>
      <c r="C90" s="17"/>
      <c r="D90" s="17"/>
      <c r="E90" s="17"/>
      <c r="F90" s="17"/>
      <c r="G90" s="17"/>
      <c r="H90" s="17"/>
      <c r="I90" s="17"/>
      <c r="J90" s="17"/>
      <c r="K90" s="17"/>
      <c r="L90" s="34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</row>
    <row r="91" customFormat="false" ht="15.15" hidden="false" customHeight="true" outlineLevel="0" collapsed="false">
      <c r="A91" s="17"/>
      <c r="B91" s="18"/>
      <c r="C91" s="13" t="s">
        <v>21</v>
      </c>
      <c r="D91" s="17"/>
      <c r="E91" s="17"/>
      <c r="F91" s="14" t="str">
        <f aca="false">E15</f>
        <v> </v>
      </c>
      <c r="G91" s="17"/>
      <c r="H91" s="17"/>
      <c r="I91" s="13" t="s">
        <v>26</v>
      </c>
      <c r="J91" s="121" t="str">
        <f aca="false">E21</f>
        <v> </v>
      </c>
      <c r="K91" s="17"/>
      <c r="L91" s="34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</row>
    <row r="92" customFormat="false" ht="15.15" hidden="false" customHeight="true" outlineLevel="0" collapsed="false">
      <c r="A92" s="17"/>
      <c r="B92" s="18"/>
      <c r="C92" s="13" t="s">
        <v>25</v>
      </c>
      <c r="D92" s="17"/>
      <c r="E92" s="17"/>
      <c r="F92" s="14" t="str">
        <f aca="false">IF(E18="","",E18)</f>
        <v> </v>
      </c>
      <c r="G92" s="17"/>
      <c r="H92" s="17"/>
      <c r="I92" s="13" t="s">
        <v>28</v>
      </c>
      <c r="J92" s="121" t="str">
        <f aca="false">E24</f>
        <v>Ing. Ivana Smolová</v>
      </c>
      <c r="K92" s="17"/>
      <c r="L92" s="34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</row>
    <row r="93" customFormat="false" ht="10.3" hidden="false" customHeight="true" outlineLevel="0" collapsed="false">
      <c r="A93" s="17"/>
      <c r="B93" s="18"/>
      <c r="C93" s="17"/>
      <c r="D93" s="17"/>
      <c r="E93" s="17"/>
      <c r="F93" s="17"/>
      <c r="G93" s="17"/>
      <c r="H93" s="17"/>
      <c r="I93" s="17"/>
      <c r="J93" s="17"/>
      <c r="K93" s="17"/>
      <c r="L93" s="34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</row>
    <row r="94" customFormat="false" ht="29.3" hidden="false" customHeight="true" outlineLevel="0" collapsed="false">
      <c r="A94" s="17"/>
      <c r="B94" s="18"/>
      <c r="C94" s="122" t="s">
        <v>99</v>
      </c>
      <c r="D94" s="113"/>
      <c r="E94" s="113"/>
      <c r="F94" s="113"/>
      <c r="G94" s="113"/>
      <c r="H94" s="113"/>
      <c r="I94" s="113"/>
      <c r="J94" s="123" t="s">
        <v>100</v>
      </c>
      <c r="K94" s="113"/>
      <c r="L94" s="34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</row>
    <row r="95" customFormat="false" ht="10.3" hidden="false" customHeight="true" outlineLevel="0" collapsed="false">
      <c r="A95" s="17"/>
      <c r="B95" s="18"/>
      <c r="C95" s="17"/>
      <c r="D95" s="17"/>
      <c r="E95" s="17"/>
      <c r="F95" s="17"/>
      <c r="G95" s="17"/>
      <c r="H95" s="17"/>
      <c r="I95" s="17"/>
      <c r="J95" s="17"/>
      <c r="K95" s="17"/>
      <c r="L95" s="34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</row>
    <row r="96" customFormat="false" ht="22.8" hidden="false" customHeight="true" outlineLevel="0" collapsed="false">
      <c r="A96" s="17"/>
      <c r="B96" s="18"/>
      <c r="C96" s="124" t="s">
        <v>101</v>
      </c>
      <c r="D96" s="17"/>
      <c r="E96" s="17"/>
      <c r="F96" s="17"/>
      <c r="G96" s="17"/>
      <c r="H96" s="17"/>
      <c r="I96" s="17"/>
      <c r="J96" s="108" t="n">
        <f aca="false">J122</f>
        <v>0</v>
      </c>
      <c r="K96" s="17"/>
      <c r="L96" s="34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U96" s="3" t="s">
        <v>102</v>
      </c>
    </row>
    <row r="97" s="125" customFormat="true" ht="24.95" hidden="false" customHeight="true" outlineLevel="0" collapsed="false">
      <c r="B97" s="126"/>
      <c r="D97" s="127" t="s">
        <v>228</v>
      </c>
      <c r="E97" s="128"/>
      <c r="F97" s="128"/>
      <c r="G97" s="128"/>
      <c r="H97" s="128"/>
      <c r="I97" s="128"/>
      <c r="J97" s="129" t="n">
        <f aca="false">J123</f>
        <v>0</v>
      </c>
      <c r="L97" s="126"/>
    </row>
    <row r="98" s="130" customFormat="true" ht="19.95" hidden="false" customHeight="true" outlineLevel="0" collapsed="false">
      <c r="B98" s="131"/>
      <c r="D98" s="132" t="s">
        <v>229</v>
      </c>
      <c r="E98" s="133"/>
      <c r="F98" s="133"/>
      <c r="G98" s="133"/>
      <c r="H98" s="133"/>
      <c r="I98" s="133"/>
      <c r="J98" s="134" t="n">
        <f aca="false">J124</f>
        <v>0</v>
      </c>
      <c r="L98" s="131"/>
    </row>
    <row r="99" s="130" customFormat="true" ht="19.95" hidden="false" customHeight="true" outlineLevel="0" collapsed="false">
      <c r="B99" s="131"/>
      <c r="D99" s="132" t="s">
        <v>230</v>
      </c>
      <c r="E99" s="133"/>
      <c r="F99" s="133"/>
      <c r="G99" s="133"/>
      <c r="H99" s="133"/>
      <c r="I99" s="133"/>
      <c r="J99" s="134" t="n">
        <f aca="false">J205</f>
        <v>0</v>
      </c>
      <c r="L99" s="131"/>
    </row>
    <row r="100" s="130" customFormat="true" ht="19.95" hidden="false" customHeight="true" outlineLevel="0" collapsed="false">
      <c r="B100" s="131"/>
      <c r="D100" s="132" t="s">
        <v>231</v>
      </c>
      <c r="E100" s="133"/>
      <c r="F100" s="133"/>
      <c r="G100" s="133"/>
      <c r="H100" s="133"/>
      <c r="I100" s="133"/>
      <c r="J100" s="134" t="n">
        <f aca="false">J241</f>
        <v>0</v>
      </c>
      <c r="L100" s="131"/>
    </row>
    <row r="101" s="130" customFormat="true" ht="19.95" hidden="false" customHeight="true" outlineLevel="0" collapsed="false">
      <c r="B101" s="131"/>
      <c r="D101" s="132" t="s">
        <v>232</v>
      </c>
      <c r="E101" s="133"/>
      <c r="F101" s="133"/>
      <c r="G101" s="133"/>
      <c r="H101" s="133"/>
      <c r="I101" s="133"/>
      <c r="J101" s="134" t="n">
        <f aca="false">J285</f>
        <v>0</v>
      </c>
      <c r="L101" s="131"/>
    </row>
    <row r="102" s="130" customFormat="true" ht="19.95" hidden="false" customHeight="true" outlineLevel="0" collapsed="false">
      <c r="B102" s="131"/>
      <c r="D102" s="132" t="s">
        <v>233</v>
      </c>
      <c r="E102" s="133"/>
      <c r="F102" s="133"/>
      <c r="G102" s="133"/>
      <c r="H102" s="133"/>
      <c r="I102" s="133"/>
      <c r="J102" s="134" t="n">
        <f aca="false">J329</f>
        <v>0</v>
      </c>
      <c r="L102" s="131"/>
    </row>
    <row r="103" s="22" customFormat="true" ht="21.85" hidden="false" customHeight="true" outlineLevel="0" collapsed="false">
      <c r="A103" s="17"/>
      <c r="B103" s="18"/>
      <c r="C103" s="17"/>
      <c r="D103" s="17"/>
      <c r="E103" s="17"/>
      <c r="F103" s="17"/>
      <c r="G103" s="17"/>
      <c r="H103" s="17"/>
      <c r="I103" s="17"/>
      <c r="J103" s="17"/>
      <c r="K103" s="17"/>
      <c r="L103" s="34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</row>
    <row r="104" customFormat="false" ht="6.95" hidden="false" customHeight="true" outlineLevel="0" collapsed="false">
      <c r="A104" s="17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34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</row>
    <row r="108" s="22" customFormat="true" ht="6.95" hidden="false" customHeight="true" outlineLevel="0" collapsed="false">
      <c r="A108" s="17"/>
      <c r="B108" s="41"/>
      <c r="C108" s="42"/>
      <c r="D108" s="42"/>
      <c r="E108" s="42"/>
      <c r="F108" s="42"/>
      <c r="G108" s="42"/>
      <c r="H108" s="42"/>
      <c r="I108" s="42"/>
      <c r="J108" s="42"/>
      <c r="K108" s="42"/>
      <c r="L108" s="34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</row>
    <row r="109" customFormat="false" ht="24.95" hidden="false" customHeight="true" outlineLevel="0" collapsed="false">
      <c r="A109" s="17"/>
      <c r="B109" s="18"/>
      <c r="C109" s="7" t="s">
        <v>105</v>
      </c>
      <c r="D109" s="17"/>
      <c r="E109" s="17"/>
      <c r="F109" s="17"/>
      <c r="G109" s="17"/>
      <c r="H109" s="17"/>
      <c r="I109" s="17"/>
      <c r="J109" s="17"/>
      <c r="K109" s="17"/>
      <c r="L109" s="34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</row>
    <row r="110" customFormat="false" ht="6.95" hidden="false" customHeight="true" outlineLevel="0" collapsed="false">
      <c r="A110" s="17"/>
      <c r="B110" s="18"/>
      <c r="C110" s="17"/>
      <c r="D110" s="17"/>
      <c r="E110" s="17"/>
      <c r="F110" s="17"/>
      <c r="G110" s="17"/>
      <c r="H110" s="17"/>
      <c r="I110" s="17"/>
      <c r="J110" s="17"/>
      <c r="K110" s="17"/>
      <c r="L110" s="34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</row>
    <row r="111" customFormat="false" ht="12" hidden="false" customHeight="true" outlineLevel="0" collapsed="false">
      <c r="A111" s="17"/>
      <c r="B111" s="18"/>
      <c r="C111" s="13" t="s">
        <v>13</v>
      </c>
      <c r="D111" s="17"/>
      <c r="E111" s="17"/>
      <c r="F111" s="17"/>
      <c r="G111" s="17"/>
      <c r="H111" s="17"/>
      <c r="I111" s="17"/>
      <c r="J111" s="17"/>
      <c r="K111" s="17"/>
      <c r="L111" s="34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</row>
    <row r="112" customFormat="false" ht="16.5" hidden="false" customHeight="true" outlineLevel="0" collapsed="false">
      <c r="A112" s="17"/>
      <c r="B112" s="18"/>
      <c r="C112" s="17"/>
      <c r="D112" s="17"/>
      <c r="E112" s="101" t="str">
        <f aca="false">E7</f>
        <v>La-park u kd-úprava</v>
      </c>
      <c r="F112" s="101"/>
      <c r="G112" s="101"/>
      <c r="H112" s="101"/>
      <c r="I112" s="17"/>
      <c r="J112" s="17"/>
      <c r="K112" s="17"/>
      <c r="L112" s="34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</row>
    <row r="113" customFormat="false" ht="12" hidden="false" customHeight="true" outlineLevel="0" collapsed="false">
      <c r="A113" s="17"/>
      <c r="B113" s="18"/>
      <c r="C113" s="13" t="s">
        <v>95</v>
      </c>
      <c r="D113" s="17"/>
      <c r="E113" s="17"/>
      <c r="F113" s="17"/>
      <c r="G113" s="17"/>
      <c r="H113" s="17"/>
      <c r="I113" s="17"/>
      <c r="J113" s="17"/>
      <c r="K113" s="17"/>
      <c r="L113" s="34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</row>
    <row r="114" customFormat="false" ht="16.5" hidden="false" customHeight="true" outlineLevel="0" collapsed="false">
      <c r="A114" s="17"/>
      <c r="B114" s="18"/>
      <c r="C114" s="17"/>
      <c r="D114" s="17"/>
      <c r="E114" s="48" t="str">
        <f aca="false">E9</f>
        <v>20200211-3aa - SO 03 - ŘEŠENÍ ZELENĚ-úprava</v>
      </c>
      <c r="F114" s="48"/>
      <c r="G114" s="48"/>
      <c r="H114" s="48"/>
      <c r="I114" s="17"/>
      <c r="J114" s="17"/>
      <c r="K114" s="17"/>
      <c r="L114" s="34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</row>
    <row r="115" customFormat="false" ht="6.95" hidden="false" customHeight="true" outlineLevel="0" collapsed="false">
      <c r="A115" s="17"/>
      <c r="B115" s="18"/>
      <c r="C115" s="17"/>
      <c r="D115" s="17"/>
      <c r="E115" s="17"/>
      <c r="F115" s="17"/>
      <c r="G115" s="17"/>
      <c r="H115" s="17"/>
      <c r="I115" s="17"/>
      <c r="J115" s="17"/>
      <c r="K115" s="17"/>
      <c r="L115" s="34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</row>
    <row r="116" customFormat="false" ht="12" hidden="false" customHeight="true" outlineLevel="0" collapsed="false">
      <c r="A116" s="17"/>
      <c r="B116" s="18"/>
      <c r="C116" s="13" t="s">
        <v>17</v>
      </c>
      <c r="D116" s="17"/>
      <c r="E116" s="17"/>
      <c r="F116" s="14" t="str">
        <f aca="false">F12</f>
        <v>Lanškroun</v>
      </c>
      <c r="G116" s="17"/>
      <c r="H116" s="17"/>
      <c r="I116" s="13" t="s">
        <v>19</v>
      </c>
      <c r="J116" s="102" t="str">
        <f aca="false">IF(J12="","",J12)</f>
        <v>21. 4. 2020</v>
      </c>
      <c r="K116" s="17"/>
      <c r="L116" s="34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</row>
    <row r="117" customFormat="false" ht="6.95" hidden="false" customHeight="true" outlineLevel="0" collapsed="false">
      <c r="A117" s="17"/>
      <c r="B117" s="18"/>
      <c r="C117" s="17"/>
      <c r="D117" s="17"/>
      <c r="E117" s="17"/>
      <c r="F117" s="17"/>
      <c r="G117" s="17"/>
      <c r="H117" s="17"/>
      <c r="I117" s="17"/>
      <c r="J117" s="17"/>
      <c r="K117" s="17"/>
      <c r="L117" s="34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</row>
    <row r="118" customFormat="false" ht="15.15" hidden="false" customHeight="true" outlineLevel="0" collapsed="false">
      <c r="A118" s="17"/>
      <c r="B118" s="18"/>
      <c r="C118" s="13" t="s">
        <v>21</v>
      </c>
      <c r="D118" s="17"/>
      <c r="E118" s="17"/>
      <c r="F118" s="14" t="str">
        <f aca="false">E15</f>
        <v> </v>
      </c>
      <c r="G118" s="17"/>
      <c r="H118" s="17"/>
      <c r="I118" s="13" t="s">
        <v>26</v>
      </c>
      <c r="J118" s="121" t="str">
        <f aca="false">E21</f>
        <v> </v>
      </c>
      <c r="K118" s="17"/>
      <c r="L118" s="34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</row>
    <row r="119" customFormat="false" ht="15.15" hidden="false" customHeight="true" outlineLevel="0" collapsed="false">
      <c r="A119" s="17"/>
      <c r="B119" s="18"/>
      <c r="C119" s="13" t="s">
        <v>25</v>
      </c>
      <c r="D119" s="17"/>
      <c r="E119" s="17"/>
      <c r="F119" s="14" t="str">
        <f aca="false">IF(E18="","",E18)</f>
        <v> </v>
      </c>
      <c r="G119" s="17"/>
      <c r="H119" s="17"/>
      <c r="I119" s="13" t="s">
        <v>28</v>
      </c>
      <c r="J119" s="121" t="str">
        <f aca="false">E24</f>
        <v>Ing. Ivana Smolová</v>
      </c>
      <c r="K119" s="17"/>
      <c r="L119" s="34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</row>
    <row r="120" customFormat="false" ht="10.3" hidden="false" customHeight="true" outlineLevel="0" collapsed="false">
      <c r="A120" s="17"/>
      <c r="B120" s="18"/>
      <c r="C120" s="17"/>
      <c r="D120" s="17"/>
      <c r="E120" s="17"/>
      <c r="F120" s="17"/>
      <c r="G120" s="17"/>
      <c r="H120" s="17"/>
      <c r="I120" s="17"/>
      <c r="J120" s="17"/>
      <c r="K120" s="17"/>
      <c r="L120" s="34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</row>
    <row r="121" s="142" customFormat="true" ht="29.3" hidden="false" customHeight="true" outlineLevel="0" collapsed="false">
      <c r="A121" s="135"/>
      <c r="B121" s="136"/>
      <c r="C121" s="137" t="s">
        <v>106</v>
      </c>
      <c r="D121" s="138" t="s">
        <v>55</v>
      </c>
      <c r="E121" s="138" t="s">
        <v>51</v>
      </c>
      <c r="F121" s="138" t="s">
        <v>52</v>
      </c>
      <c r="G121" s="138" t="s">
        <v>107</v>
      </c>
      <c r="H121" s="138" t="s">
        <v>108</v>
      </c>
      <c r="I121" s="138" t="s">
        <v>109</v>
      </c>
      <c r="J121" s="139" t="s">
        <v>100</v>
      </c>
      <c r="K121" s="140" t="s">
        <v>110</v>
      </c>
      <c r="L121" s="141"/>
      <c r="M121" s="63"/>
      <c r="N121" s="64" t="s">
        <v>34</v>
      </c>
      <c r="O121" s="64" t="s">
        <v>111</v>
      </c>
      <c r="P121" s="64" t="s">
        <v>112</v>
      </c>
      <c r="Q121" s="64" t="s">
        <v>113</v>
      </c>
      <c r="R121" s="64" t="s">
        <v>114</v>
      </c>
      <c r="S121" s="64" t="s">
        <v>115</v>
      </c>
      <c r="T121" s="65" t="s">
        <v>116</v>
      </c>
      <c r="U121" s="135"/>
      <c r="V121" s="135"/>
      <c r="W121" s="135"/>
      <c r="X121" s="135"/>
      <c r="Y121" s="135"/>
      <c r="Z121" s="135"/>
      <c r="AA121" s="135"/>
      <c r="AB121" s="135"/>
      <c r="AC121" s="135"/>
      <c r="AD121" s="135"/>
      <c r="AE121" s="135"/>
    </row>
    <row r="122" s="22" customFormat="true" ht="22.8" hidden="false" customHeight="true" outlineLevel="0" collapsed="false">
      <c r="A122" s="17"/>
      <c r="B122" s="18"/>
      <c r="C122" s="71" t="s">
        <v>117</v>
      </c>
      <c r="D122" s="17"/>
      <c r="E122" s="17"/>
      <c r="F122" s="17"/>
      <c r="G122" s="17"/>
      <c r="H122" s="17"/>
      <c r="I122" s="17"/>
      <c r="J122" s="143" t="n">
        <f aca="false">BK122</f>
        <v>0</v>
      </c>
      <c r="K122" s="17"/>
      <c r="L122" s="18"/>
      <c r="M122" s="66"/>
      <c r="N122" s="53"/>
      <c r="O122" s="67"/>
      <c r="P122" s="144" t="n">
        <f aca="false">P123</f>
        <v>1685.871431</v>
      </c>
      <c r="Q122" s="67"/>
      <c r="R122" s="144" t="n">
        <f aca="false">R123</f>
        <v>127.124633</v>
      </c>
      <c r="S122" s="67"/>
      <c r="T122" s="145" t="n">
        <f aca="false">T123</f>
        <v>0</v>
      </c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T122" s="3" t="s">
        <v>69</v>
      </c>
      <c r="AU122" s="3" t="s">
        <v>102</v>
      </c>
      <c r="BK122" s="146" t="n">
        <f aca="false">BK123</f>
        <v>0</v>
      </c>
    </row>
    <row r="123" s="147" customFormat="true" ht="25.9" hidden="false" customHeight="true" outlineLevel="0" collapsed="false">
      <c r="B123" s="148"/>
      <c r="D123" s="149" t="s">
        <v>69</v>
      </c>
      <c r="E123" s="150" t="s">
        <v>118</v>
      </c>
      <c r="F123" s="150" t="s">
        <v>234</v>
      </c>
      <c r="J123" s="151" t="n">
        <f aca="false">BK123</f>
        <v>0</v>
      </c>
      <c r="L123" s="148"/>
      <c r="M123" s="152"/>
      <c r="N123" s="153"/>
      <c r="O123" s="153"/>
      <c r="P123" s="154" t="n">
        <f aca="false">P124+P205+P241+P285+P329</f>
        <v>1685.871431</v>
      </c>
      <c r="Q123" s="153"/>
      <c r="R123" s="154" t="n">
        <f aca="false">R124+R205+R241+R285+R329</f>
        <v>127.124633</v>
      </c>
      <c r="S123" s="153"/>
      <c r="T123" s="155" t="n">
        <f aca="false">T124+T205+T241+T285+T329</f>
        <v>0</v>
      </c>
      <c r="AR123" s="149" t="s">
        <v>78</v>
      </c>
      <c r="AT123" s="156" t="s">
        <v>69</v>
      </c>
      <c r="AU123" s="156" t="s">
        <v>70</v>
      </c>
      <c r="AY123" s="149" t="s">
        <v>120</v>
      </c>
      <c r="BK123" s="157" t="n">
        <f aca="false">BK124+BK205+BK241+BK285+BK329</f>
        <v>0</v>
      </c>
    </row>
    <row r="124" customFormat="false" ht="22.8" hidden="false" customHeight="true" outlineLevel="0" collapsed="false">
      <c r="A124" s="147"/>
      <c r="B124" s="148"/>
      <c r="C124" s="147"/>
      <c r="D124" s="149" t="s">
        <v>69</v>
      </c>
      <c r="E124" s="158" t="s">
        <v>235</v>
      </c>
      <c r="F124" s="158" t="s">
        <v>236</v>
      </c>
      <c r="G124" s="147"/>
      <c r="H124" s="147"/>
      <c r="I124" s="147"/>
      <c r="J124" s="159" t="n">
        <f aca="false">BK124</f>
        <v>0</v>
      </c>
      <c r="K124" s="147"/>
      <c r="L124" s="148"/>
      <c r="M124" s="152"/>
      <c r="N124" s="153"/>
      <c r="O124" s="153"/>
      <c r="P124" s="154" t="n">
        <f aca="false">SUM(P125:P204)</f>
        <v>382.877354</v>
      </c>
      <c r="Q124" s="153"/>
      <c r="R124" s="154" t="n">
        <f aca="false">SUM(R125:R204)</f>
        <v>104.542273</v>
      </c>
      <c r="S124" s="153"/>
      <c r="T124" s="155" t="n">
        <f aca="false">SUM(T125:T204)</f>
        <v>0</v>
      </c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47"/>
      <c r="AR124" s="149" t="s">
        <v>78</v>
      </c>
      <c r="AT124" s="156" t="s">
        <v>69</v>
      </c>
      <c r="AU124" s="156" t="s">
        <v>78</v>
      </c>
      <c r="AY124" s="149" t="s">
        <v>120</v>
      </c>
      <c r="BK124" s="157" t="n">
        <f aca="false">SUM(BK125:BK204)</f>
        <v>0</v>
      </c>
    </row>
    <row r="125" s="22" customFormat="true" ht="24" hidden="false" customHeight="true" outlineLevel="0" collapsed="false">
      <c r="A125" s="17"/>
      <c r="B125" s="160"/>
      <c r="C125" s="161" t="s">
        <v>163</v>
      </c>
      <c r="D125" s="161" t="s">
        <v>122</v>
      </c>
      <c r="E125" s="162" t="s">
        <v>152</v>
      </c>
      <c r="F125" s="163" t="s">
        <v>187</v>
      </c>
      <c r="G125" s="164" t="s">
        <v>154</v>
      </c>
      <c r="H125" s="165" t="n">
        <v>54.6</v>
      </c>
      <c r="I125" s="166" t="n">
        <v>0</v>
      </c>
      <c r="J125" s="166" t="n">
        <f aca="false">ROUND(I125*H125,2)</f>
        <v>0</v>
      </c>
      <c r="K125" s="167"/>
      <c r="L125" s="18"/>
      <c r="M125" s="168"/>
      <c r="N125" s="169" t="s">
        <v>35</v>
      </c>
      <c r="O125" s="170" t="n">
        <v>0.067</v>
      </c>
      <c r="P125" s="170" t="n">
        <f aca="false">O125*H125</f>
        <v>3.6582</v>
      </c>
      <c r="Q125" s="170" t="n">
        <v>0</v>
      </c>
      <c r="R125" s="170" t="n">
        <f aca="false">Q125*H125</f>
        <v>0</v>
      </c>
      <c r="S125" s="170" t="n">
        <v>0</v>
      </c>
      <c r="T125" s="171" t="n">
        <f aca="false">S125*H125</f>
        <v>0</v>
      </c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R125" s="172" t="s">
        <v>126</v>
      </c>
      <c r="AT125" s="172" t="s">
        <v>122</v>
      </c>
      <c r="AU125" s="172" t="s">
        <v>80</v>
      </c>
      <c r="AY125" s="3" t="s">
        <v>120</v>
      </c>
      <c r="BE125" s="173" t="n">
        <f aca="false">IF(N125="základní",J125,0)</f>
        <v>0</v>
      </c>
      <c r="BF125" s="173" t="n">
        <f aca="false">IF(N125="snížená",J125,0)</f>
        <v>0</v>
      </c>
      <c r="BG125" s="173" t="n">
        <f aca="false">IF(N125="zákl. přenesená",J125,0)</f>
        <v>0</v>
      </c>
      <c r="BH125" s="173" t="n">
        <f aca="false">IF(N125="sníž. přenesená",J125,0)</f>
        <v>0</v>
      </c>
      <c r="BI125" s="173" t="n">
        <f aca="false">IF(N125="nulová",J125,0)</f>
        <v>0</v>
      </c>
      <c r="BJ125" s="3" t="s">
        <v>78</v>
      </c>
      <c r="BK125" s="173" t="n">
        <f aca="false">ROUND(I125*H125,2)</f>
        <v>0</v>
      </c>
      <c r="BL125" s="3" t="s">
        <v>126</v>
      </c>
      <c r="BM125" s="172" t="s">
        <v>237</v>
      </c>
    </row>
    <row r="126" s="182" customFormat="true" ht="12.8" hidden="false" customHeight="false" outlineLevel="0" collapsed="false">
      <c r="B126" s="183"/>
      <c r="D126" s="176" t="s">
        <v>128</v>
      </c>
      <c r="E126" s="184"/>
      <c r="F126" s="185" t="s">
        <v>238</v>
      </c>
      <c r="H126" s="186" t="n">
        <v>54.6</v>
      </c>
      <c r="L126" s="183"/>
      <c r="M126" s="187"/>
      <c r="N126" s="188"/>
      <c r="O126" s="188"/>
      <c r="P126" s="188"/>
      <c r="Q126" s="188"/>
      <c r="R126" s="188"/>
      <c r="S126" s="188"/>
      <c r="T126" s="189"/>
      <c r="AT126" s="184" t="s">
        <v>128</v>
      </c>
      <c r="AU126" s="184" t="s">
        <v>80</v>
      </c>
      <c r="AV126" s="182" t="s">
        <v>80</v>
      </c>
      <c r="AW126" s="182" t="s">
        <v>27</v>
      </c>
      <c r="AX126" s="182" t="s">
        <v>78</v>
      </c>
      <c r="AY126" s="184" t="s">
        <v>120</v>
      </c>
    </row>
    <row r="127" s="22" customFormat="true" ht="24" hidden="false" customHeight="true" outlineLevel="0" collapsed="false">
      <c r="A127" s="17"/>
      <c r="B127" s="160"/>
      <c r="C127" s="161" t="s">
        <v>151</v>
      </c>
      <c r="D127" s="161" t="s">
        <v>122</v>
      </c>
      <c r="E127" s="162" t="s">
        <v>239</v>
      </c>
      <c r="F127" s="163" t="s">
        <v>240</v>
      </c>
      <c r="G127" s="164" t="s">
        <v>179</v>
      </c>
      <c r="H127" s="165" t="n">
        <v>13</v>
      </c>
      <c r="I127" s="166" t="n">
        <v>0</v>
      </c>
      <c r="J127" s="166" t="n">
        <f aca="false">ROUND(I127*H127,2)</f>
        <v>0</v>
      </c>
      <c r="K127" s="167"/>
      <c r="L127" s="18"/>
      <c r="M127" s="168"/>
      <c r="N127" s="169" t="s">
        <v>35</v>
      </c>
      <c r="O127" s="170" t="n">
        <v>3.646</v>
      </c>
      <c r="P127" s="170" t="n">
        <f aca="false">O127*H127</f>
        <v>47.398</v>
      </c>
      <c r="Q127" s="170" t="n">
        <v>0</v>
      </c>
      <c r="R127" s="170" t="n">
        <f aca="false">Q127*H127</f>
        <v>0</v>
      </c>
      <c r="S127" s="170" t="n">
        <v>0</v>
      </c>
      <c r="T127" s="171" t="n">
        <f aca="false">S127*H127</f>
        <v>0</v>
      </c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R127" s="172" t="s">
        <v>126</v>
      </c>
      <c r="AT127" s="172" t="s">
        <v>122</v>
      </c>
      <c r="AU127" s="172" t="s">
        <v>80</v>
      </c>
      <c r="AY127" s="3" t="s">
        <v>120</v>
      </c>
      <c r="BE127" s="173" t="n">
        <f aca="false">IF(N127="základní",J127,0)</f>
        <v>0</v>
      </c>
      <c r="BF127" s="173" t="n">
        <f aca="false">IF(N127="snížená",J127,0)</f>
        <v>0</v>
      </c>
      <c r="BG127" s="173" t="n">
        <f aca="false">IF(N127="zákl. přenesená",J127,0)</f>
        <v>0</v>
      </c>
      <c r="BH127" s="173" t="n">
        <f aca="false">IF(N127="sníž. přenesená",J127,0)</f>
        <v>0</v>
      </c>
      <c r="BI127" s="173" t="n">
        <f aca="false">IF(N127="nulová",J127,0)</f>
        <v>0</v>
      </c>
      <c r="BJ127" s="3" t="s">
        <v>78</v>
      </c>
      <c r="BK127" s="173" t="n">
        <f aca="false">ROUND(I127*H127,2)</f>
        <v>0</v>
      </c>
      <c r="BL127" s="3" t="s">
        <v>126</v>
      </c>
      <c r="BM127" s="172" t="s">
        <v>241</v>
      </c>
    </row>
    <row r="128" s="182" customFormat="true" ht="12.8" hidden="false" customHeight="false" outlineLevel="0" collapsed="false">
      <c r="B128" s="183"/>
      <c r="D128" s="176" t="s">
        <v>128</v>
      </c>
      <c r="E128" s="184"/>
      <c r="F128" s="185" t="s">
        <v>242</v>
      </c>
      <c r="H128" s="186" t="n">
        <v>13</v>
      </c>
      <c r="L128" s="183"/>
      <c r="M128" s="187"/>
      <c r="N128" s="188"/>
      <c r="O128" s="188"/>
      <c r="P128" s="188"/>
      <c r="Q128" s="188"/>
      <c r="R128" s="188"/>
      <c r="S128" s="188"/>
      <c r="T128" s="189"/>
      <c r="AT128" s="184" t="s">
        <v>128</v>
      </c>
      <c r="AU128" s="184" t="s">
        <v>80</v>
      </c>
      <c r="AV128" s="182" t="s">
        <v>80</v>
      </c>
      <c r="AW128" s="182" t="s">
        <v>27</v>
      </c>
      <c r="AX128" s="182" t="s">
        <v>78</v>
      </c>
      <c r="AY128" s="184" t="s">
        <v>120</v>
      </c>
    </row>
    <row r="129" s="22" customFormat="true" ht="16.5" hidden="false" customHeight="true" outlineLevel="0" collapsed="false">
      <c r="A129" s="17"/>
      <c r="B129" s="160"/>
      <c r="C129" s="198" t="s">
        <v>158</v>
      </c>
      <c r="D129" s="198" t="s">
        <v>171</v>
      </c>
      <c r="E129" s="199" t="s">
        <v>243</v>
      </c>
      <c r="F129" s="200" t="s">
        <v>244</v>
      </c>
      <c r="G129" s="201" t="s">
        <v>154</v>
      </c>
      <c r="H129" s="202" t="n">
        <v>6.5</v>
      </c>
      <c r="I129" s="203" t="n">
        <v>0</v>
      </c>
      <c r="J129" s="203" t="n">
        <f aca="false">ROUND(I129*H129,2)</f>
        <v>0</v>
      </c>
      <c r="K129" s="204"/>
      <c r="L129" s="205"/>
      <c r="M129" s="206"/>
      <c r="N129" s="207" t="s">
        <v>35</v>
      </c>
      <c r="O129" s="170" t="n">
        <v>0</v>
      </c>
      <c r="P129" s="170" t="n">
        <f aca="false">O129*H129</f>
        <v>0</v>
      </c>
      <c r="Q129" s="170" t="n">
        <v>0.22</v>
      </c>
      <c r="R129" s="170" t="n">
        <f aca="false">Q129*H129</f>
        <v>1.43</v>
      </c>
      <c r="S129" s="170" t="n">
        <v>0</v>
      </c>
      <c r="T129" s="171" t="n">
        <f aca="false">S129*H129</f>
        <v>0</v>
      </c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R129" s="172" t="s">
        <v>158</v>
      </c>
      <c r="AT129" s="172" t="s">
        <v>171</v>
      </c>
      <c r="AU129" s="172" t="s">
        <v>80</v>
      </c>
      <c r="AY129" s="3" t="s">
        <v>120</v>
      </c>
      <c r="BE129" s="173" t="n">
        <f aca="false">IF(N129="základní",J129,0)</f>
        <v>0</v>
      </c>
      <c r="BF129" s="173" t="n">
        <f aca="false">IF(N129="snížená",J129,0)</f>
        <v>0</v>
      </c>
      <c r="BG129" s="173" t="n">
        <f aca="false">IF(N129="zákl. přenesená",J129,0)</f>
        <v>0</v>
      </c>
      <c r="BH129" s="173" t="n">
        <f aca="false">IF(N129="sníž. přenesená",J129,0)</f>
        <v>0</v>
      </c>
      <c r="BI129" s="173" t="n">
        <f aca="false">IF(N129="nulová",J129,0)</f>
        <v>0</v>
      </c>
      <c r="BJ129" s="3" t="s">
        <v>78</v>
      </c>
      <c r="BK129" s="173" t="n">
        <f aca="false">ROUND(I129*H129,2)</f>
        <v>0</v>
      </c>
      <c r="BL129" s="3" t="s">
        <v>126</v>
      </c>
      <c r="BM129" s="172" t="s">
        <v>245</v>
      </c>
    </row>
    <row r="130" s="182" customFormat="true" ht="12.8" hidden="false" customHeight="false" outlineLevel="0" collapsed="false">
      <c r="B130" s="183"/>
      <c r="D130" s="176" t="s">
        <v>128</v>
      </c>
      <c r="E130" s="184"/>
      <c r="F130" s="185" t="s">
        <v>246</v>
      </c>
      <c r="H130" s="186" t="n">
        <v>13</v>
      </c>
      <c r="L130" s="183"/>
      <c r="M130" s="187"/>
      <c r="N130" s="188"/>
      <c r="O130" s="188"/>
      <c r="P130" s="188"/>
      <c r="Q130" s="188"/>
      <c r="R130" s="188"/>
      <c r="S130" s="188"/>
      <c r="T130" s="189"/>
      <c r="AT130" s="184" t="s">
        <v>128</v>
      </c>
      <c r="AU130" s="184" t="s">
        <v>80</v>
      </c>
      <c r="AV130" s="182" t="s">
        <v>80</v>
      </c>
      <c r="AW130" s="182" t="s">
        <v>27</v>
      </c>
      <c r="AX130" s="182" t="s">
        <v>78</v>
      </c>
      <c r="AY130" s="184" t="s">
        <v>120</v>
      </c>
    </row>
    <row r="131" customFormat="false" ht="12.8" hidden="false" customHeight="false" outlineLevel="0" collapsed="false">
      <c r="A131" s="182"/>
      <c r="B131" s="183"/>
      <c r="C131" s="182"/>
      <c r="D131" s="176" t="s">
        <v>128</v>
      </c>
      <c r="E131" s="182"/>
      <c r="F131" s="185" t="s">
        <v>247</v>
      </c>
      <c r="G131" s="182"/>
      <c r="H131" s="186" t="n">
        <v>6.5</v>
      </c>
      <c r="I131" s="182"/>
      <c r="J131" s="182"/>
      <c r="K131" s="182"/>
      <c r="L131" s="183"/>
      <c r="M131" s="187"/>
      <c r="N131" s="188"/>
      <c r="O131" s="188"/>
      <c r="P131" s="188"/>
      <c r="Q131" s="188"/>
      <c r="R131" s="188"/>
      <c r="S131" s="188"/>
      <c r="T131" s="189"/>
      <c r="U131" s="182"/>
      <c r="V131" s="182"/>
      <c r="W131" s="182"/>
      <c r="X131" s="182"/>
      <c r="Y131" s="182"/>
      <c r="Z131" s="182"/>
      <c r="AA131" s="182"/>
      <c r="AB131" s="182"/>
      <c r="AC131" s="182"/>
      <c r="AD131" s="182"/>
      <c r="AE131" s="182"/>
      <c r="AT131" s="184" t="s">
        <v>128</v>
      </c>
      <c r="AU131" s="184" t="s">
        <v>80</v>
      </c>
      <c r="AV131" s="182" t="s">
        <v>80</v>
      </c>
      <c r="AW131" s="182" t="s">
        <v>2</v>
      </c>
      <c r="AX131" s="182" t="s">
        <v>78</v>
      </c>
      <c r="AY131" s="184" t="s">
        <v>120</v>
      </c>
    </row>
    <row r="132" s="22" customFormat="true" ht="24" hidden="false" customHeight="true" outlineLevel="0" collapsed="false">
      <c r="A132" s="17"/>
      <c r="B132" s="160"/>
      <c r="C132" s="161" t="s">
        <v>126</v>
      </c>
      <c r="D132" s="161" t="s">
        <v>122</v>
      </c>
      <c r="E132" s="162" t="s">
        <v>248</v>
      </c>
      <c r="F132" s="163" t="s">
        <v>249</v>
      </c>
      <c r="G132" s="164" t="s">
        <v>179</v>
      </c>
      <c r="H132" s="165" t="n">
        <v>4</v>
      </c>
      <c r="I132" s="166" t="n">
        <v>0</v>
      </c>
      <c r="J132" s="166" t="n">
        <f aca="false">ROUND(I132*H132,2)</f>
        <v>0</v>
      </c>
      <c r="K132" s="167"/>
      <c r="L132" s="18"/>
      <c r="M132" s="168"/>
      <c r="N132" s="169" t="s">
        <v>35</v>
      </c>
      <c r="O132" s="170" t="n">
        <v>15.27</v>
      </c>
      <c r="P132" s="170" t="n">
        <f aca="false">O132*H132</f>
        <v>61.08</v>
      </c>
      <c r="Q132" s="170" t="n">
        <v>0</v>
      </c>
      <c r="R132" s="170" t="n">
        <f aca="false">Q132*H132</f>
        <v>0</v>
      </c>
      <c r="S132" s="170" t="n">
        <v>0</v>
      </c>
      <c r="T132" s="171" t="n">
        <f aca="false">S132*H132</f>
        <v>0</v>
      </c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R132" s="172" t="s">
        <v>126</v>
      </c>
      <c r="AT132" s="172" t="s">
        <v>122</v>
      </c>
      <c r="AU132" s="172" t="s">
        <v>80</v>
      </c>
      <c r="AY132" s="3" t="s">
        <v>120</v>
      </c>
      <c r="BE132" s="173" t="n">
        <f aca="false">IF(N132="základní",J132,0)</f>
        <v>0</v>
      </c>
      <c r="BF132" s="173" t="n">
        <f aca="false">IF(N132="snížená",J132,0)</f>
        <v>0</v>
      </c>
      <c r="BG132" s="173" t="n">
        <f aca="false">IF(N132="zákl. přenesená",J132,0)</f>
        <v>0</v>
      </c>
      <c r="BH132" s="173" t="n">
        <f aca="false">IF(N132="sníž. přenesená",J132,0)</f>
        <v>0</v>
      </c>
      <c r="BI132" s="173" t="n">
        <f aca="false">IF(N132="nulová",J132,0)</f>
        <v>0</v>
      </c>
      <c r="BJ132" s="3" t="s">
        <v>78</v>
      </c>
      <c r="BK132" s="173" t="n">
        <f aca="false">ROUND(I132*H132,2)</f>
        <v>0</v>
      </c>
      <c r="BL132" s="3" t="s">
        <v>126</v>
      </c>
      <c r="BM132" s="172" t="s">
        <v>250</v>
      </c>
    </row>
    <row r="133" s="182" customFormat="true" ht="12.8" hidden="false" customHeight="false" outlineLevel="0" collapsed="false">
      <c r="B133" s="183"/>
      <c r="D133" s="176" t="s">
        <v>128</v>
      </c>
      <c r="E133" s="184"/>
      <c r="F133" s="185" t="s">
        <v>251</v>
      </c>
      <c r="H133" s="186" t="n">
        <v>4</v>
      </c>
      <c r="L133" s="183"/>
      <c r="M133" s="187"/>
      <c r="N133" s="188"/>
      <c r="O133" s="188"/>
      <c r="P133" s="188"/>
      <c r="Q133" s="188"/>
      <c r="R133" s="188"/>
      <c r="S133" s="188"/>
      <c r="T133" s="189"/>
      <c r="AT133" s="184" t="s">
        <v>128</v>
      </c>
      <c r="AU133" s="184" t="s">
        <v>80</v>
      </c>
      <c r="AV133" s="182" t="s">
        <v>80</v>
      </c>
      <c r="AW133" s="182" t="s">
        <v>27</v>
      </c>
      <c r="AX133" s="182" t="s">
        <v>78</v>
      </c>
      <c r="AY133" s="184" t="s">
        <v>120</v>
      </c>
    </row>
    <row r="134" s="22" customFormat="true" ht="24" hidden="false" customHeight="true" outlineLevel="0" collapsed="false">
      <c r="A134" s="17"/>
      <c r="B134" s="160"/>
      <c r="C134" s="161" t="s">
        <v>78</v>
      </c>
      <c r="D134" s="161" t="s">
        <v>122</v>
      </c>
      <c r="E134" s="162" t="s">
        <v>252</v>
      </c>
      <c r="F134" s="163" t="s">
        <v>253</v>
      </c>
      <c r="G134" s="164" t="s">
        <v>179</v>
      </c>
      <c r="H134" s="165" t="n">
        <v>4</v>
      </c>
      <c r="I134" s="166" t="n">
        <v>0</v>
      </c>
      <c r="J134" s="166" t="n">
        <f aca="false">ROUND(I134*H134,2)</f>
        <v>0</v>
      </c>
      <c r="K134" s="167"/>
      <c r="L134" s="18"/>
      <c r="M134" s="168"/>
      <c r="N134" s="169" t="s">
        <v>35</v>
      </c>
      <c r="O134" s="170" t="n">
        <v>33.928</v>
      </c>
      <c r="P134" s="170" t="n">
        <f aca="false">O134*H134</f>
        <v>135.712</v>
      </c>
      <c r="Q134" s="170" t="n">
        <v>0</v>
      </c>
      <c r="R134" s="170" t="n">
        <f aca="false">Q134*H134</f>
        <v>0</v>
      </c>
      <c r="S134" s="170" t="n">
        <v>0</v>
      </c>
      <c r="T134" s="171" t="n">
        <f aca="false">S134*H134</f>
        <v>0</v>
      </c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R134" s="172" t="s">
        <v>126</v>
      </c>
      <c r="AT134" s="172" t="s">
        <v>122</v>
      </c>
      <c r="AU134" s="172" t="s">
        <v>80</v>
      </c>
      <c r="AY134" s="3" t="s">
        <v>120</v>
      </c>
      <c r="BE134" s="173" t="n">
        <f aca="false">IF(N134="základní",J134,0)</f>
        <v>0</v>
      </c>
      <c r="BF134" s="173" t="n">
        <f aca="false">IF(N134="snížená",J134,0)</f>
        <v>0</v>
      </c>
      <c r="BG134" s="173" t="n">
        <f aca="false">IF(N134="zákl. přenesená",J134,0)</f>
        <v>0</v>
      </c>
      <c r="BH134" s="173" t="n">
        <f aca="false">IF(N134="sníž. přenesená",J134,0)</f>
        <v>0</v>
      </c>
      <c r="BI134" s="173" t="n">
        <f aca="false">IF(N134="nulová",J134,0)</f>
        <v>0</v>
      </c>
      <c r="BJ134" s="3" t="s">
        <v>78</v>
      </c>
      <c r="BK134" s="173" t="n">
        <f aca="false">ROUND(I134*H134,2)</f>
        <v>0</v>
      </c>
      <c r="BL134" s="3" t="s">
        <v>126</v>
      </c>
      <c r="BM134" s="172" t="s">
        <v>254</v>
      </c>
    </row>
    <row r="135" s="182" customFormat="true" ht="12.8" hidden="false" customHeight="false" outlineLevel="0" collapsed="false">
      <c r="B135" s="183"/>
      <c r="D135" s="176" t="s">
        <v>128</v>
      </c>
      <c r="E135" s="184"/>
      <c r="F135" s="185" t="s">
        <v>255</v>
      </c>
      <c r="H135" s="186" t="n">
        <v>4</v>
      </c>
      <c r="L135" s="183"/>
      <c r="M135" s="187"/>
      <c r="N135" s="188"/>
      <c r="O135" s="188"/>
      <c r="P135" s="188"/>
      <c r="Q135" s="188"/>
      <c r="R135" s="188"/>
      <c r="S135" s="188"/>
      <c r="T135" s="189"/>
      <c r="AT135" s="184" t="s">
        <v>128</v>
      </c>
      <c r="AU135" s="184" t="s">
        <v>80</v>
      </c>
      <c r="AV135" s="182" t="s">
        <v>80</v>
      </c>
      <c r="AW135" s="182" t="s">
        <v>27</v>
      </c>
      <c r="AX135" s="182" t="s">
        <v>70</v>
      </c>
      <c r="AY135" s="184" t="s">
        <v>120</v>
      </c>
    </row>
    <row r="136" s="190" customFormat="true" ht="12.8" hidden="false" customHeight="false" outlineLevel="0" collapsed="false">
      <c r="B136" s="191"/>
      <c r="D136" s="176" t="s">
        <v>128</v>
      </c>
      <c r="E136" s="192"/>
      <c r="F136" s="193" t="s">
        <v>136</v>
      </c>
      <c r="H136" s="194" t="n">
        <v>4</v>
      </c>
      <c r="L136" s="191"/>
      <c r="M136" s="195"/>
      <c r="N136" s="196"/>
      <c r="O136" s="196"/>
      <c r="P136" s="196"/>
      <c r="Q136" s="196"/>
      <c r="R136" s="196"/>
      <c r="S136" s="196"/>
      <c r="T136" s="197"/>
      <c r="AT136" s="192" t="s">
        <v>128</v>
      </c>
      <c r="AU136" s="192" t="s">
        <v>80</v>
      </c>
      <c r="AV136" s="190" t="s">
        <v>126</v>
      </c>
      <c r="AW136" s="190" t="s">
        <v>27</v>
      </c>
      <c r="AX136" s="190" t="s">
        <v>78</v>
      </c>
      <c r="AY136" s="192" t="s">
        <v>120</v>
      </c>
    </row>
    <row r="137" s="22" customFormat="true" ht="16.5" hidden="false" customHeight="true" outlineLevel="0" collapsed="false">
      <c r="A137" s="17"/>
      <c r="B137" s="160"/>
      <c r="C137" s="198" t="s">
        <v>140</v>
      </c>
      <c r="D137" s="198" t="s">
        <v>171</v>
      </c>
      <c r="E137" s="199" t="s">
        <v>256</v>
      </c>
      <c r="F137" s="200" t="s">
        <v>257</v>
      </c>
      <c r="G137" s="201" t="s">
        <v>154</v>
      </c>
      <c r="H137" s="202" t="n">
        <v>34.4</v>
      </c>
      <c r="I137" s="203" t="n">
        <v>0</v>
      </c>
      <c r="J137" s="203" t="n">
        <f aca="false">ROUND(I137*H137,2)</f>
        <v>0</v>
      </c>
      <c r="K137" s="204"/>
      <c r="L137" s="205"/>
      <c r="M137" s="206"/>
      <c r="N137" s="207" t="s">
        <v>35</v>
      </c>
      <c r="O137" s="170" t="n">
        <v>0</v>
      </c>
      <c r="P137" s="170" t="n">
        <f aca="false">O137*H137</f>
        <v>0</v>
      </c>
      <c r="Q137" s="170" t="n">
        <v>0.35</v>
      </c>
      <c r="R137" s="170" t="n">
        <f aca="false">Q137*H137</f>
        <v>12.04</v>
      </c>
      <c r="S137" s="170" t="n">
        <v>0</v>
      </c>
      <c r="T137" s="171" t="n">
        <f aca="false">S137*H137</f>
        <v>0</v>
      </c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  <c r="AR137" s="172" t="s">
        <v>158</v>
      </c>
      <c r="AT137" s="172" t="s">
        <v>171</v>
      </c>
      <c r="AU137" s="172" t="s">
        <v>80</v>
      </c>
      <c r="AY137" s="3" t="s">
        <v>120</v>
      </c>
      <c r="BE137" s="173" t="n">
        <f aca="false">IF(N137="základní",J137,0)</f>
        <v>0</v>
      </c>
      <c r="BF137" s="173" t="n">
        <f aca="false">IF(N137="snížená",J137,0)</f>
        <v>0</v>
      </c>
      <c r="BG137" s="173" t="n">
        <f aca="false">IF(N137="zákl. přenesená",J137,0)</f>
        <v>0</v>
      </c>
      <c r="BH137" s="173" t="n">
        <f aca="false">IF(N137="sníž. přenesená",J137,0)</f>
        <v>0</v>
      </c>
      <c r="BI137" s="173" t="n">
        <f aca="false">IF(N137="nulová",J137,0)</f>
        <v>0</v>
      </c>
      <c r="BJ137" s="3" t="s">
        <v>78</v>
      </c>
      <c r="BK137" s="173" t="n">
        <f aca="false">ROUND(I137*H137,2)</f>
        <v>0</v>
      </c>
      <c r="BL137" s="3" t="s">
        <v>126</v>
      </c>
      <c r="BM137" s="172" t="s">
        <v>258</v>
      </c>
    </row>
    <row r="138" s="182" customFormat="true" ht="12.8" hidden="false" customHeight="false" outlineLevel="0" collapsed="false">
      <c r="B138" s="183"/>
      <c r="D138" s="176" t="s">
        <v>128</v>
      </c>
      <c r="E138" s="184"/>
      <c r="F138" s="185" t="s">
        <v>259</v>
      </c>
      <c r="H138" s="186" t="n">
        <v>34.4</v>
      </c>
      <c r="L138" s="183"/>
      <c r="M138" s="187"/>
      <c r="N138" s="188"/>
      <c r="O138" s="188"/>
      <c r="P138" s="188"/>
      <c r="Q138" s="188"/>
      <c r="R138" s="188"/>
      <c r="S138" s="188"/>
      <c r="T138" s="189"/>
      <c r="AT138" s="184" t="s">
        <v>128</v>
      </c>
      <c r="AU138" s="184" t="s">
        <v>80</v>
      </c>
      <c r="AV138" s="182" t="s">
        <v>80</v>
      </c>
      <c r="AW138" s="182" t="s">
        <v>27</v>
      </c>
      <c r="AX138" s="182" t="s">
        <v>78</v>
      </c>
      <c r="AY138" s="184" t="s">
        <v>120</v>
      </c>
    </row>
    <row r="139" s="22" customFormat="true" ht="16.5" hidden="false" customHeight="true" outlineLevel="0" collapsed="false">
      <c r="A139" s="17"/>
      <c r="B139" s="160"/>
      <c r="C139" s="198" t="s">
        <v>147</v>
      </c>
      <c r="D139" s="198" t="s">
        <v>171</v>
      </c>
      <c r="E139" s="199" t="s">
        <v>243</v>
      </c>
      <c r="F139" s="200" t="s">
        <v>244</v>
      </c>
      <c r="G139" s="201" t="s">
        <v>154</v>
      </c>
      <c r="H139" s="202" t="n">
        <v>7.2</v>
      </c>
      <c r="I139" s="203" t="n">
        <v>0</v>
      </c>
      <c r="J139" s="203" t="n">
        <f aca="false">ROUND(I139*H139,2)</f>
        <v>0</v>
      </c>
      <c r="K139" s="204"/>
      <c r="L139" s="205"/>
      <c r="M139" s="206"/>
      <c r="N139" s="207" t="s">
        <v>35</v>
      </c>
      <c r="O139" s="170" t="n">
        <v>0</v>
      </c>
      <c r="P139" s="170" t="n">
        <f aca="false">O139*H139</f>
        <v>0</v>
      </c>
      <c r="Q139" s="170" t="n">
        <v>0.22</v>
      </c>
      <c r="R139" s="170" t="n">
        <f aca="false">Q139*H139</f>
        <v>1.584</v>
      </c>
      <c r="S139" s="170" t="n">
        <v>0</v>
      </c>
      <c r="T139" s="171" t="n">
        <f aca="false">S139*H139</f>
        <v>0</v>
      </c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  <c r="AR139" s="172" t="s">
        <v>158</v>
      </c>
      <c r="AT139" s="172" t="s">
        <v>171</v>
      </c>
      <c r="AU139" s="172" t="s">
        <v>80</v>
      </c>
      <c r="AY139" s="3" t="s">
        <v>120</v>
      </c>
      <c r="BE139" s="173" t="n">
        <f aca="false">IF(N139="základní",J139,0)</f>
        <v>0</v>
      </c>
      <c r="BF139" s="173" t="n">
        <f aca="false">IF(N139="snížená",J139,0)</f>
        <v>0</v>
      </c>
      <c r="BG139" s="173" t="n">
        <f aca="false">IF(N139="zákl. přenesená",J139,0)</f>
        <v>0</v>
      </c>
      <c r="BH139" s="173" t="n">
        <f aca="false">IF(N139="sníž. přenesená",J139,0)</f>
        <v>0</v>
      </c>
      <c r="BI139" s="173" t="n">
        <f aca="false">IF(N139="nulová",J139,0)</f>
        <v>0</v>
      </c>
      <c r="BJ139" s="3" t="s">
        <v>78</v>
      </c>
      <c r="BK139" s="173" t="n">
        <f aca="false">ROUND(I139*H139,2)</f>
        <v>0</v>
      </c>
      <c r="BL139" s="3" t="s">
        <v>126</v>
      </c>
      <c r="BM139" s="172" t="s">
        <v>260</v>
      </c>
    </row>
    <row r="140" s="182" customFormat="true" ht="12.8" hidden="false" customHeight="false" outlineLevel="0" collapsed="false">
      <c r="B140" s="183"/>
      <c r="D140" s="176" t="s">
        <v>128</v>
      </c>
      <c r="E140" s="184"/>
      <c r="F140" s="185" t="s">
        <v>261</v>
      </c>
      <c r="H140" s="186" t="n">
        <v>7.2</v>
      </c>
      <c r="L140" s="183"/>
      <c r="M140" s="187"/>
      <c r="N140" s="188"/>
      <c r="O140" s="188"/>
      <c r="P140" s="188"/>
      <c r="Q140" s="188"/>
      <c r="R140" s="188"/>
      <c r="S140" s="188"/>
      <c r="T140" s="189"/>
      <c r="AT140" s="184" t="s">
        <v>128</v>
      </c>
      <c r="AU140" s="184" t="s">
        <v>80</v>
      </c>
      <c r="AV140" s="182" t="s">
        <v>80</v>
      </c>
      <c r="AW140" s="182" t="s">
        <v>27</v>
      </c>
      <c r="AX140" s="182" t="s">
        <v>78</v>
      </c>
      <c r="AY140" s="184" t="s">
        <v>120</v>
      </c>
    </row>
    <row r="141" s="22" customFormat="true" ht="16.5" hidden="false" customHeight="true" outlineLevel="0" collapsed="false">
      <c r="A141" s="17"/>
      <c r="B141" s="160"/>
      <c r="C141" s="161" t="s">
        <v>262</v>
      </c>
      <c r="D141" s="161" t="s">
        <v>122</v>
      </c>
      <c r="E141" s="162" t="s">
        <v>263</v>
      </c>
      <c r="F141" s="163" t="s">
        <v>264</v>
      </c>
      <c r="G141" s="164" t="s">
        <v>125</v>
      </c>
      <c r="H141" s="165" t="n">
        <v>15.339</v>
      </c>
      <c r="I141" s="166" t="n">
        <v>0</v>
      </c>
      <c r="J141" s="166" t="n">
        <f aca="false">ROUND(I141*H141,2)</f>
        <v>0</v>
      </c>
      <c r="K141" s="167"/>
      <c r="L141" s="18"/>
      <c r="M141" s="168"/>
      <c r="N141" s="169" t="s">
        <v>35</v>
      </c>
      <c r="O141" s="170" t="n">
        <v>0.147</v>
      </c>
      <c r="P141" s="170" t="n">
        <f aca="false">O141*H141</f>
        <v>2.254833</v>
      </c>
      <c r="Q141" s="170" t="n">
        <v>0</v>
      </c>
      <c r="R141" s="170" t="n">
        <f aca="false">Q141*H141</f>
        <v>0</v>
      </c>
      <c r="S141" s="170" t="n">
        <v>0</v>
      </c>
      <c r="T141" s="171" t="n">
        <f aca="false">S141*H141</f>
        <v>0</v>
      </c>
      <c r="U141" s="17"/>
      <c r="V141" s="17"/>
      <c r="W141" s="17"/>
      <c r="X141" s="17"/>
      <c r="Y141" s="17"/>
      <c r="Z141" s="17"/>
      <c r="AA141" s="17"/>
      <c r="AB141" s="17"/>
      <c r="AC141" s="17"/>
      <c r="AD141" s="17"/>
      <c r="AE141" s="17"/>
      <c r="AR141" s="172" t="s">
        <v>126</v>
      </c>
      <c r="AT141" s="172" t="s">
        <v>122</v>
      </c>
      <c r="AU141" s="172" t="s">
        <v>80</v>
      </c>
      <c r="AY141" s="3" t="s">
        <v>120</v>
      </c>
      <c r="BE141" s="173" t="n">
        <f aca="false">IF(N141="základní",J141,0)</f>
        <v>0</v>
      </c>
      <c r="BF141" s="173" t="n">
        <f aca="false">IF(N141="snížená",J141,0)</f>
        <v>0</v>
      </c>
      <c r="BG141" s="173" t="n">
        <f aca="false">IF(N141="zákl. přenesená",J141,0)</f>
        <v>0</v>
      </c>
      <c r="BH141" s="173" t="n">
        <f aca="false">IF(N141="sníž. přenesená",J141,0)</f>
        <v>0</v>
      </c>
      <c r="BI141" s="173" t="n">
        <f aca="false">IF(N141="nulová",J141,0)</f>
        <v>0</v>
      </c>
      <c r="BJ141" s="3" t="s">
        <v>78</v>
      </c>
      <c r="BK141" s="173" t="n">
        <f aca="false">ROUND(I141*H141,2)</f>
        <v>0</v>
      </c>
      <c r="BL141" s="3" t="s">
        <v>126</v>
      </c>
      <c r="BM141" s="172" t="s">
        <v>265</v>
      </c>
    </row>
    <row r="142" s="174" customFormat="true" ht="12.8" hidden="false" customHeight="false" outlineLevel="0" collapsed="false">
      <c r="B142" s="175"/>
      <c r="D142" s="176" t="s">
        <v>128</v>
      </c>
      <c r="E142" s="177"/>
      <c r="F142" s="178" t="s">
        <v>266</v>
      </c>
      <c r="H142" s="177"/>
      <c r="L142" s="175"/>
      <c r="M142" s="179"/>
      <c r="N142" s="180"/>
      <c r="O142" s="180"/>
      <c r="P142" s="180"/>
      <c r="Q142" s="180"/>
      <c r="R142" s="180"/>
      <c r="S142" s="180"/>
      <c r="T142" s="181"/>
      <c r="AT142" s="177" t="s">
        <v>128</v>
      </c>
      <c r="AU142" s="177" t="s">
        <v>80</v>
      </c>
      <c r="AV142" s="174" t="s">
        <v>78</v>
      </c>
      <c r="AW142" s="174" t="s">
        <v>27</v>
      </c>
      <c r="AX142" s="174" t="s">
        <v>70</v>
      </c>
      <c r="AY142" s="177" t="s">
        <v>120</v>
      </c>
    </row>
    <row r="143" s="182" customFormat="true" ht="12.8" hidden="false" customHeight="false" outlineLevel="0" collapsed="false">
      <c r="B143" s="183"/>
      <c r="D143" s="176" t="s">
        <v>128</v>
      </c>
      <c r="E143" s="184"/>
      <c r="F143" s="185" t="s">
        <v>267</v>
      </c>
      <c r="H143" s="186" t="n">
        <v>7.069</v>
      </c>
      <c r="L143" s="183"/>
      <c r="M143" s="187"/>
      <c r="N143" s="188"/>
      <c r="O143" s="188"/>
      <c r="P143" s="188"/>
      <c r="Q143" s="188"/>
      <c r="R143" s="188"/>
      <c r="S143" s="188"/>
      <c r="T143" s="189"/>
      <c r="AT143" s="184" t="s">
        <v>128</v>
      </c>
      <c r="AU143" s="184" t="s">
        <v>80</v>
      </c>
      <c r="AV143" s="182" t="s">
        <v>80</v>
      </c>
      <c r="AW143" s="182" t="s">
        <v>27</v>
      </c>
      <c r="AX143" s="182" t="s">
        <v>70</v>
      </c>
      <c r="AY143" s="184" t="s">
        <v>120</v>
      </c>
    </row>
    <row r="144" s="182" customFormat="true" ht="12.8" hidden="false" customHeight="false" outlineLevel="0" collapsed="false">
      <c r="B144" s="183"/>
      <c r="D144" s="176" t="s">
        <v>128</v>
      </c>
      <c r="E144" s="184"/>
      <c r="F144" s="185" t="s">
        <v>268</v>
      </c>
      <c r="H144" s="186" t="n">
        <v>8.27</v>
      </c>
      <c r="L144" s="183"/>
      <c r="M144" s="187"/>
      <c r="N144" s="188"/>
      <c r="O144" s="188"/>
      <c r="P144" s="188"/>
      <c r="Q144" s="188"/>
      <c r="R144" s="188"/>
      <c r="S144" s="188"/>
      <c r="T144" s="189"/>
      <c r="AT144" s="184" t="s">
        <v>128</v>
      </c>
      <c r="AU144" s="184" t="s">
        <v>80</v>
      </c>
      <c r="AV144" s="182" t="s">
        <v>80</v>
      </c>
      <c r="AW144" s="182" t="s">
        <v>27</v>
      </c>
      <c r="AX144" s="182" t="s">
        <v>70</v>
      </c>
      <c r="AY144" s="184" t="s">
        <v>120</v>
      </c>
    </row>
    <row r="145" s="190" customFormat="true" ht="12.8" hidden="false" customHeight="false" outlineLevel="0" collapsed="false">
      <c r="B145" s="191"/>
      <c r="D145" s="176" t="s">
        <v>128</v>
      </c>
      <c r="E145" s="192"/>
      <c r="F145" s="193" t="s">
        <v>136</v>
      </c>
      <c r="H145" s="194" t="n">
        <v>15.339</v>
      </c>
      <c r="L145" s="191"/>
      <c r="M145" s="195"/>
      <c r="N145" s="196"/>
      <c r="O145" s="196"/>
      <c r="P145" s="196"/>
      <c r="Q145" s="196"/>
      <c r="R145" s="196"/>
      <c r="S145" s="196"/>
      <c r="T145" s="197"/>
      <c r="AT145" s="192" t="s">
        <v>128</v>
      </c>
      <c r="AU145" s="192" t="s">
        <v>80</v>
      </c>
      <c r="AV145" s="190" t="s">
        <v>126</v>
      </c>
      <c r="AW145" s="190" t="s">
        <v>27</v>
      </c>
      <c r="AX145" s="190" t="s">
        <v>78</v>
      </c>
      <c r="AY145" s="192" t="s">
        <v>120</v>
      </c>
    </row>
    <row r="146" s="22" customFormat="true" ht="24" hidden="false" customHeight="true" outlineLevel="0" collapsed="false">
      <c r="A146" s="17"/>
      <c r="B146" s="160"/>
      <c r="C146" s="161" t="s">
        <v>176</v>
      </c>
      <c r="D146" s="161" t="s">
        <v>122</v>
      </c>
      <c r="E146" s="162" t="s">
        <v>269</v>
      </c>
      <c r="F146" s="163" t="s">
        <v>270</v>
      </c>
      <c r="G146" s="164" t="s">
        <v>179</v>
      </c>
      <c r="H146" s="165" t="n">
        <v>13</v>
      </c>
      <c r="I146" s="166" t="n">
        <v>0</v>
      </c>
      <c r="J146" s="166" t="n">
        <f aca="false">ROUND(I146*H146,2)</f>
        <v>0</v>
      </c>
      <c r="K146" s="167"/>
      <c r="L146" s="18"/>
      <c r="M146" s="168"/>
      <c r="N146" s="169" t="s">
        <v>35</v>
      </c>
      <c r="O146" s="170" t="n">
        <v>3.095</v>
      </c>
      <c r="P146" s="170" t="n">
        <f aca="false">O146*H146</f>
        <v>40.235</v>
      </c>
      <c r="Q146" s="170" t="n">
        <v>0</v>
      </c>
      <c r="R146" s="170" t="n">
        <f aca="false">Q146*H146</f>
        <v>0</v>
      </c>
      <c r="S146" s="170" t="n">
        <v>0</v>
      </c>
      <c r="T146" s="171" t="n">
        <f aca="false">S146*H146</f>
        <v>0</v>
      </c>
      <c r="U146" s="17"/>
      <c r="V146" s="17"/>
      <c r="W146" s="17"/>
      <c r="X146" s="17"/>
      <c r="Y146" s="17"/>
      <c r="Z146" s="17"/>
      <c r="AA146" s="17"/>
      <c r="AB146" s="17"/>
      <c r="AC146" s="17"/>
      <c r="AD146" s="17"/>
      <c r="AE146" s="17"/>
      <c r="AR146" s="172" t="s">
        <v>126</v>
      </c>
      <c r="AT146" s="172" t="s">
        <v>122</v>
      </c>
      <c r="AU146" s="172" t="s">
        <v>80</v>
      </c>
      <c r="AY146" s="3" t="s">
        <v>120</v>
      </c>
      <c r="BE146" s="173" t="n">
        <f aca="false">IF(N146="základní",J146,0)</f>
        <v>0</v>
      </c>
      <c r="BF146" s="173" t="n">
        <f aca="false">IF(N146="snížená",J146,0)</f>
        <v>0</v>
      </c>
      <c r="BG146" s="173" t="n">
        <f aca="false">IF(N146="zákl. přenesená",J146,0)</f>
        <v>0</v>
      </c>
      <c r="BH146" s="173" t="n">
        <f aca="false">IF(N146="sníž. přenesená",J146,0)</f>
        <v>0</v>
      </c>
      <c r="BI146" s="173" t="n">
        <f aca="false">IF(N146="nulová",J146,0)</f>
        <v>0</v>
      </c>
      <c r="BJ146" s="3" t="s">
        <v>78</v>
      </c>
      <c r="BK146" s="173" t="n">
        <f aca="false">ROUND(I146*H146,2)</f>
        <v>0</v>
      </c>
      <c r="BL146" s="3" t="s">
        <v>126</v>
      </c>
      <c r="BM146" s="172" t="s">
        <v>271</v>
      </c>
    </row>
    <row r="147" s="182" customFormat="true" ht="12.8" hidden="false" customHeight="false" outlineLevel="0" collapsed="false">
      <c r="B147" s="183"/>
      <c r="D147" s="176" t="s">
        <v>128</v>
      </c>
      <c r="E147" s="184"/>
      <c r="F147" s="185" t="s">
        <v>272</v>
      </c>
      <c r="H147" s="186" t="n">
        <v>13</v>
      </c>
      <c r="L147" s="183"/>
      <c r="M147" s="187"/>
      <c r="N147" s="188"/>
      <c r="O147" s="188"/>
      <c r="P147" s="188"/>
      <c r="Q147" s="188"/>
      <c r="R147" s="188"/>
      <c r="S147" s="188"/>
      <c r="T147" s="189"/>
      <c r="AT147" s="184" t="s">
        <v>128</v>
      </c>
      <c r="AU147" s="184" t="s">
        <v>80</v>
      </c>
      <c r="AV147" s="182" t="s">
        <v>80</v>
      </c>
      <c r="AW147" s="182" t="s">
        <v>27</v>
      </c>
      <c r="AX147" s="182" t="s">
        <v>78</v>
      </c>
      <c r="AY147" s="184" t="s">
        <v>120</v>
      </c>
    </row>
    <row r="148" s="22" customFormat="true" ht="24" hidden="false" customHeight="true" outlineLevel="0" collapsed="false">
      <c r="A148" s="17"/>
      <c r="B148" s="160"/>
      <c r="C148" s="198" t="s">
        <v>273</v>
      </c>
      <c r="D148" s="198" t="s">
        <v>171</v>
      </c>
      <c r="E148" s="199" t="s">
        <v>274</v>
      </c>
      <c r="F148" s="200" t="s">
        <v>275</v>
      </c>
      <c r="G148" s="201" t="s">
        <v>179</v>
      </c>
      <c r="H148" s="202" t="n">
        <v>1</v>
      </c>
      <c r="I148" s="203" t="n">
        <v>0</v>
      </c>
      <c r="J148" s="203" t="n">
        <f aca="false">ROUND(I148*H148,2)</f>
        <v>0</v>
      </c>
      <c r="K148" s="204"/>
      <c r="L148" s="205"/>
      <c r="M148" s="206"/>
      <c r="N148" s="207" t="s">
        <v>35</v>
      </c>
      <c r="O148" s="170" t="n">
        <v>0</v>
      </c>
      <c r="P148" s="170" t="n">
        <f aca="false">O148*H148</f>
        <v>0</v>
      </c>
      <c r="Q148" s="170" t="n">
        <v>3E-005</v>
      </c>
      <c r="R148" s="170" t="n">
        <f aca="false">Q148*H148</f>
        <v>3E-005</v>
      </c>
      <c r="S148" s="170" t="n">
        <v>0</v>
      </c>
      <c r="T148" s="171" t="n">
        <f aca="false">S148*H148</f>
        <v>0</v>
      </c>
      <c r="U148" s="17"/>
      <c r="V148" s="17"/>
      <c r="W148" s="17"/>
      <c r="X148" s="17"/>
      <c r="Y148" s="17"/>
      <c r="Z148" s="17"/>
      <c r="AA148" s="17"/>
      <c r="AB148" s="17"/>
      <c r="AC148" s="17"/>
      <c r="AD148" s="17"/>
      <c r="AE148" s="17"/>
      <c r="AR148" s="172" t="s">
        <v>158</v>
      </c>
      <c r="AT148" s="172" t="s">
        <v>171</v>
      </c>
      <c r="AU148" s="172" t="s">
        <v>80</v>
      </c>
      <c r="AY148" s="3" t="s">
        <v>120</v>
      </c>
      <c r="BE148" s="173" t="n">
        <f aca="false">IF(N148="základní",J148,0)</f>
        <v>0</v>
      </c>
      <c r="BF148" s="173" t="n">
        <f aca="false">IF(N148="snížená",J148,0)</f>
        <v>0</v>
      </c>
      <c r="BG148" s="173" t="n">
        <f aca="false">IF(N148="zákl. přenesená",J148,0)</f>
        <v>0</v>
      </c>
      <c r="BH148" s="173" t="n">
        <f aca="false">IF(N148="sníž. přenesená",J148,0)</f>
        <v>0</v>
      </c>
      <c r="BI148" s="173" t="n">
        <f aca="false">IF(N148="nulová",J148,0)</f>
        <v>0</v>
      </c>
      <c r="BJ148" s="3" t="s">
        <v>78</v>
      </c>
      <c r="BK148" s="173" t="n">
        <f aca="false">ROUND(I148*H148,2)</f>
        <v>0</v>
      </c>
      <c r="BL148" s="3" t="s">
        <v>126</v>
      </c>
      <c r="BM148" s="172" t="s">
        <v>276</v>
      </c>
    </row>
    <row r="149" s="22" customFormat="true" ht="24" hidden="false" customHeight="true" outlineLevel="0" collapsed="false">
      <c r="A149" s="17"/>
      <c r="B149" s="160"/>
      <c r="C149" s="198" t="s">
        <v>223</v>
      </c>
      <c r="D149" s="198" t="s">
        <v>171</v>
      </c>
      <c r="E149" s="199" t="s">
        <v>277</v>
      </c>
      <c r="F149" s="200" t="s">
        <v>278</v>
      </c>
      <c r="G149" s="201" t="s">
        <v>179</v>
      </c>
      <c r="H149" s="202" t="n">
        <v>1</v>
      </c>
      <c r="I149" s="203" t="n">
        <v>0</v>
      </c>
      <c r="J149" s="203" t="n">
        <f aca="false">ROUND(I149*H149,2)</f>
        <v>0</v>
      </c>
      <c r="K149" s="204"/>
      <c r="L149" s="205"/>
      <c r="M149" s="206"/>
      <c r="N149" s="207" t="s">
        <v>35</v>
      </c>
      <c r="O149" s="170" t="n">
        <v>0</v>
      </c>
      <c r="P149" s="170" t="n">
        <f aca="false">O149*H149</f>
        <v>0</v>
      </c>
      <c r="Q149" s="170" t="n">
        <v>3E-005</v>
      </c>
      <c r="R149" s="170" t="n">
        <f aca="false">Q149*H149</f>
        <v>3E-005</v>
      </c>
      <c r="S149" s="170" t="n">
        <v>0</v>
      </c>
      <c r="T149" s="171" t="n">
        <f aca="false">S149*H149</f>
        <v>0</v>
      </c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  <c r="AE149" s="17"/>
      <c r="AR149" s="172" t="s">
        <v>158</v>
      </c>
      <c r="AT149" s="172" t="s">
        <v>171</v>
      </c>
      <c r="AU149" s="172" t="s">
        <v>80</v>
      </c>
      <c r="AY149" s="3" t="s">
        <v>120</v>
      </c>
      <c r="BE149" s="173" t="n">
        <f aca="false">IF(N149="základní",J149,0)</f>
        <v>0</v>
      </c>
      <c r="BF149" s="173" t="n">
        <f aca="false">IF(N149="snížená",J149,0)</f>
        <v>0</v>
      </c>
      <c r="BG149" s="173" t="n">
        <f aca="false">IF(N149="zákl. přenesená",J149,0)</f>
        <v>0</v>
      </c>
      <c r="BH149" s="173" t="n">
        <f aca="false">IF(N149="sníž. přenesená",J149,0)</f>
        <v>0</v>
      </c>
      <c r="BI149" s="173" t="n">
        <f aca="false">IF(N149="nulová",J149,0)</f>
        <v>0</v>
      </c>
      <c r="BJ149" s="3" t="s">
        <v>78</v>
      </c>
      <c r="BK149" s="173" t="n">
        <f aca="false">ROUND(I149*H149,2)</f>
        <v>0</v>
      </c>
      <c r="BL149" s="3" t="s">
        <v>126</v>
      </c>
      <c r="BM149" s="172" t="s">
        <v>279</v>
      </c>
    </row>
    <row r="150" s="22" customFormat="true" ht="24" hidden="false" customHeight="true" outlineLevel="0" collapsed="false">
      <c r="A150" s="17"/>
      <c r="B150" s="160"/>
      <c r="C150" s="198" t="s">
        <v>280</v>
      </c>
      <c r="D150" s="198" t="s">
        <v>171</v>
      </c>
      <c r="E150" s="199" t="s">
        <v>281</v>
      </c>
      <c r="F150" s="200" t="s">
        <v>282</v>
      </c>
      <c r="G150" s="201" t="s">
        <v>179</v>
      </c>
      <c r="H150" s="202" t="n">
        <v>1</v>
      </c>
      <c r="I150" s="203" t="n">
        <v>0</v>
      </c>
      <c r="J150" s="203" t="n">
        <f aca="false">ROUND(I150*H150,2)</f>
        <v>0</v>
      </c>
      <c r="K150" s="204"/>
      <c r="L150" s="205"/>
      <c r="M150" s="206"/>
      <c r="N150" s="207" t="s">
        <v>35</v>
      </c>
      <c r="O150" s="170" t="n">
        <v>0</v>
      </c>
      <c r="P150" s="170" t="n">
        <f aca="false">O150*H150</f>
        <v>0</v>
      </c>
      <c r="Q150" s="170" t="n">
        <v>3E-005</v>
      </c>
      <c r="R150" s="170" t="n">
        <f aca="false">Q150*H150</f>
        <v>3E-005</v>
      </c>
      <c r="S150" s="170" t="n">
        <v>0</v>
      </c>
      <c r="T150" s="171" t="n">
        <f aca="false">S150*H150</f>
        <v>0</v>
      </c>
      <c r="U150" s="17"/>
      <c r="V150" s="17"/>
      <c r="W150" s="17"/>
      <c r="X150" s="17"/>
      <c r="Y150" s="17"/>
      <c r="Z150" s="17"/>
      <c r="AA150" s="17"/>
      <c r="AB150" s="17"/>
      <c r="AC150" s="17"/>
      <c r="AD150" s="17"/>
      <c r="AE150" s="17"/>
      <c r="AR150" s="172" t="s">
        <v>158</v>
      </c>
      <c r="AT150" s="172" t="s">
        <v>171</v>
      </c>
      <c r="AU150" s="172" t="s">
        <v>80</v>
      </c>
      <c r="AY150" s="3" t="s">
        <v>120</v>
      </c>
      <c r="BE150" s="173" t="n">
        <f aca="false">IF(N150="základní",J150,0)</f>
        <v>0</v>
      </c>
      <c r="BF150" s="173" t="n">
        <f aca="false">IF(N150="snížená",J150,0)</f>
        <v>0</v>
      </c>
      <c r="BG150" s="173" t="n">
        <f aca="false">IF(N150="zákl. přenesená",J150,0)</f>
        <v>0</v>
      </c>
      <c r="BH150" s="173" t="n">
        <f aca="false">IF(N150="sníž. přenesená",J150,0)</f>
        <v>0</v>
      </c>
      <c r="BI150" s="173" t="n">
        <f aca="false">IF(N150="nulová",J150,0)</f>
        <v>0</v>
      </c>
      <c r="BJ150" s="3" t="s">
        <v>78</v>
      </c>
      <c r="BK150" s="173" t="n">
        <f aca="false">ROUND(I150*H150,2)</f>
        <v>0</v>
      </c>
      <c r="BL150" s="3" t="s">
        <v>126</v>
      </c>
      <c r="BM150" s="172" t="s">
        <v>283</v>
      </c>
    </row>
    <row r="151" s="22" customFormat="true" ht="24" hidden="false" customHeight="true" outlineLevel="0" collapsed="false">
      <c r="A151" s="17"/>
      <c r="B151" s="160"/>
      <c r="C151" s="198" t="s">
        <v>6</v>
      </c>
      <c r="D151" s="198" t="s">
        <v>171</v>
      </c>
      <c r="E151" s="199" t="s">
        <v>284</v>
      </c>
      <c r="F151" s="200" t="s">
        <v>285</v>
      </c>
      <c r="G151" s="201" t="s">
        <v>179</v>
      </c>
      <c r="H151" s="202" t="n">
        <v>1</v>
      </c>
      <c r="I151" s="203" t="n">
        <v>0</v>
      </c>
      <c r="J151" s="203" t="n">
        <f aca="false">ROUND(I151*H151,2)</f>
        <v>0</v>
      </c>
      <c r="K151" s="204"/>
      <c r="L151" s="205"/>
      <c r="M151" s="206"/>
      <c r="N151" s="207" t="s">
        <v>35</v>
      </c>
      <c r="O151" s="170" t="n">
        <v>0</v>
      </c>
      <c r="P151" s="170" t="n">
        <f aca="false">O151*H151</f>
        <v>0</v>
      </c>
      <c r="Q151" s="170" t="n">
        <v>3E-005</v>
      </c>
      <c r="R151" s="170" t="n">
        <f aca="false">Q151*H151</f>
        <v>3E-005</v>
      </c>
      <c r="S151" s="170" t="n">
        <v>0</v>
      </c>
      <c r="T151" s="171" t="n">
        <f aca="false">S151*H151</f>
        <v>0</v>
      </c>
      <c r="U151" s="17"/>
      <c r="V151" s="17"/>
      <c r="W151" s="17"/>
      <c r="X151" s="17"/>
      <c r="Y151" s="17"/>
      <c r="Z151" s="17"/>
      <c r="AA151" s="17"/>
      <c r="AB151" s="17"/>
      <c r="AC151" s="17"/>
      <c r="AD151" s="17"/>
      <c r="AE151" s="17"/>
      <c r="AR151" s="172" t="s">
        <v>158</v>
      </c>
      <c r="AT151" s="172" t="s">
        <v>171</v>
      </c>
      <c r="AU151" s="172" t="s">
        <v>80</v>
      </c>
      <c r="AY151" s="3" t="s">
        <v>120</v>
      </c>
      <c r="BE151" s="173" t="n">
        <f aca="false">IF(N151="základní",J151,0)</f>
        <v>0</v>
      </c>
      <c r="BF151" s="173" t="n">
        <f aca="false">IF(N151="snížená",J151,0)</f>
        <v>0</v>
      </c>
      <c r="BG151" s="173" t="n">
        <f aca="false">IF(N151="zákl. přenesená",J151,0)</f>
        <v>0</v>
      </c>
      <c r="BH151" s="173" t="n">
        <f aca="false">IF(N151="sníž. přenesená",J151,0)</f>
        <v>0</v>
      </c>
      <c r="BI151" s="173" t="n">
        <f aca="false">IF(N151="nulová",J151,0)</f>
        <v>0</v>
      </c>
      <c r="BJ151" s="3" t="s">
        <v>78</v>
      </c>
      <c r="BK151" s="173" t="n">
        <f aca="false">ROUND(I151*H151,2)</f>
        <v>0</v>
      </c>
      <c r="BL151" s="3" t="s">
        <v>126</v>
      </c>
      <c r="BM151" s="172" t="s">
        <v>286</v>
      </c>
    </row>
    <row r="152" s="22" customFormat="true" ht="24" hidden="false" customHeight="true" outlineLevel="0" collapsed="false">
      <c r="A152" s="17"/>
      <c r="B152" s="160"/>
      <c r="C152" s="198" t="s">
        <v>287</v>
      </c>
      <c r="D152" s="198" t="s">
        <v>171</v>
      </c>
      <c r="E152" s="199" t="s">
        <v>288</v>
      </c>
      <c r="F152" s="200" t="s">
        <v>289</v>
      </c>
      <c r="G152" s="201" t="s">
        <v>179</v>
      </c>
      <c r="H152" s="202" t="n">
        <v>2</v>
      </c>
      <c r="I152" s="203" t="n">
        <v>0</v>
      </c>
      <c r="J152" s="203" t="n">
        <f aca="false">ROUND(I152*H152,2)</f>
        <v>0</v>
      </c>
      <c r="K152" s="204"/>
      <c r="L152" s="205"/>
      <c r="M152" s="206"/>
      <c r="N152" s="207" t="s">
        <v>35</v>
      </c>
      <c r="O152" s="170" t="n">
        <v>0</v>
      </c>
      <c r="P152" s="170" t="n">
        <f aca="false">O152*H152</f>
        <v>0</v>
      </c>
      <c r="Q152" s="170" t="n">
        <v>3E-005</v>
      </c>
      <c r="R152" s="170" t="n">
        <f aca="false">Q152*H152</f>
        <v>6E-005</v>
      </c>
      <c r="S152" s="170" t="n">
        <v>0</v>
      </c>
      <c r="T152" s="171" t="n">
        <f aca="false">S152*H152</f>
        <v>0</v>
      </c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  <c r="AE152" s="17"/>
      <c r="AR152" s="172" t="s">
        <v>158</v>
      </c>
      <c r="AT152" s="172" t="s">
        <v>171</v>
      </c>
      <c r="AU152" s="172" t="s">
        <v>80</v>
      </c>
      <c r="AY152" s="3" t="s">
        <v>120</v>
      </c>
      <c r="BE152" s="173" t="n">
        <f aca="false">IF(N152="základní",J152,0)</f>
        <v>0</v>
      </c>
      <c r="BF152" s="173" t="n">
        <f aca="false">IF(N152="snížená",J152,0)</f>
        <v>0</v>
      </c>
      <c r="BG152" s="173" t="n">
        <f aca="false">IF(N152="zákl. přenesená",J152,0)</f>
        <v>0</v>
      </c>
      <c r="BH152" s="173" t="n">
        <f aca="false">IF(N152="sníž. přenesená",J152,0)</f>
        <v>0</v>
      </c>
      <c r="BI152" s="173" t="n">
        <f aca="false">IF(N152="nulová",J152,0)</f>
        <v>0</v>
      </c>
      <c r="BJ152" s="3" t="s">
        <v>78</v>
      </c>
      <c r="BK152" s="173" t="n">
        <f aca="false">ROUND(I152*H152,2)</f>
        <v>0</v>
      </c>
      <c r="BL152" s="3" t="s">
        <v>126</v>
      </c>
      <c r="BM152" s="172" t="s">
        <v>290</v>
      </c>
    </row>
    <row r="153" s="22" customFormat="true" ht="24" hidden="false" customHeight="true" outlineLevel="0" collapsed="false">
      <c r="A153" s="17"/>
      <c r="B153" s="160"/>
      <c r="C153" s="198" t="s">
        <v>291</v>
      </c>
      <c r="D153" s="198" t="s">
        <v>171</v>
      </c>
      <c r="E153" s="199" t="s">
        <v>292</v>
      </c>
      <c r="F153" s="200" t="s">
        <v>293</v>
      </c>
      <c r="G153" s="201" t="s">
        <v>179</v>
      </c>
      <c r="H153" s="202" t="n">
        <v>1</v>
      </c>
      <c r="I153" s="203" t="n">
        <v>0</v>
      </c>
      <c r="J153" s="203" t="n">
        <f aca="false">ROUND(I153*H153,2)</f>
        <v>0</v>
      </c>
      <c r="K153" s="204"/>
      <c r="L153" s="205"/>
      <c r="M153" s="206"/>
      <c r="N153" s="207" t="s">
        <v>35</v>
      </c>
      <c r="O153" s="170" t="n">
        <v>0</v>
      </c>
      <c r="P153" s="170" t="n">
        <f aca="false">O153*H153</f>
        <v>0</v>
      </c>
      <c r="Q153" s="170" t="n">
        <v>3E-005</v>
      </c>
      <c r="R153" s="170" t="n">
        <f aca="false">Q153*H153</f>
        <v>3E-005</v>
      </c>
      <c r="S153" s="170" t="n">
        <v>0</v>
      </c>
      <c r="T153" s="171" t="n">
        <f aca="false">S153*H153</f>
        <v>0</v>
      </c>
      <c r="U153" s="17"/>
      <c r="V153" s="17"/>
      <c r="W153" s="17"/>
      <c r="X153" s="17"/>
      <c r="Y153" s="17"/>
      <c r="Z153" s="17"/>
      <c r="AA153" s="17"/>
      <c r="AB153" s="17"/>
      <c r="AC153" s="17"/>
      <c r="AD153" s="17"/>
      <c r="AE153" s="17"/>
      <c r="AR153" s="172" t="s">
        <v>158</v>
      </c>
      <c r="AT153" s="172" t="s">
        <v>171</v>
      </c>
      <c r="AU153" s="172" t="s">
        <v>80</v>
      </c>
      <c r="AY153" s="3" t="s">
        <v>120</v>
      </c>
      <c r="BE153" s="173" t="n">
        <f aca="false">IF(N153="základní",J153,0)</f>
        <v>0</v>
      </c>
      <c r="BF153" s="173" t="n">
        <f aca="false">IF(N153="snížená",J153,0)</f>
        <v>0</v>
      </c>
      <c r="BG153" s="173" t="n">
        <f aca="false">IF(N153="zákl. přenesená",J153,0)</f>
        <v>0</v>
      </c>
      <c r="BH153" s="173" t="n">
        <f aca="false">IF(N153="sníž. přenesená",J153,0)</f>
        <v>0</v>
      </c>
      <c r="BI153" s="173" t="n">
        <f aca="false">IF(N153="nulová",J153,0)</f>
        <v>0</v>
      </c>
      <c r="BJ153" s="3" t="s">
        <v>78</v>
      </c>
      <c r="BK153" s="173" t="n">
        <f aca="false">ROUND(I153*H153,2)</f>
        <v>0</v>
      </c>
      <c r="BL153" s="3" t="s">
        <v>126</v>
      </c>
      <c r="BM153" s="172" t="s">
        <v>294</v>
      </c>
    </row>
    <row r="154" s="22" customFormat="true" ht="24" hidden="false" customHeight="true" outlineLevel="0" collapsed="false">
      <c r="A154" s="17"/>
      <c r="B154" s="160"/>
      <c r="C154" s="198" t="s">
        <v>295</v>
      </c>
      <c r="D154" s="198" t="s">
        <v>171</v>
      </c>
      <c r="E154" s="199" t="s">
        <v>296</v>
      </c>
      <c r="F154" s="200" t="s">
        <v>297</v>
      </c>
      <c r="G154" s="201" t="s">
        <v>179</v>
      </c>
      <c r="H154" s="202" t="n">
        <v>2</v>
      </c>
      <c r="I154" s="203" t="n">
        <v>0</v>
      </c>
      <c r="J154" s="203" t="n">
        <f aca="false">ROUND(I154*H154,2)</f>
        <v>0</v>
      </c>
      <c r="K154" s="204"/>
      <c r="L154" s="205"/>
      <c r="M154" s="206"/>
      <c r="N154" s="207" t="s">
        <v>35</v>
      </c>
      <c r="O154" s="170" t="n">
        <v>0</v>
      </c>
      <c r="P154" s="170" t="n">
        <f aca="false">O154*H154</f>
        <v>0</v>
      </c>
      <c r="Q154" s="170" t="n">
        <v>3E-005</v>
      </c>
      <c r="R154" s="170" t="n">
        <f aca="false">Q154*H154</f>
        <v>6E-005</v>
      </c>
      <c r="S154" s="170" t="n">
        <v>0</v>
      </c>
      <c r="T154" s="171" t="n">
        <f aca="false">S154*H154</f>
        <v>0</v>
      </c>
      <c r="U154" s="17"/>
      <c r="V154" s="17"/>
      <c r="W154" s="17"/>
      <c r="X154" s="17"/>
      <c r="Y154" s="17"/>
      <c r="Z154" s="17"/>
      <c r="AA154" s="17"/>
      <c r="AB154" s="17"/>
      <c r="AC154" s="17"/>
      <c r="AD154" s="17"/>
      <c r="AE154" s="17"/>
      <c r="AR154" s="172" t="s">
        <v>158</v>
      </c>
      <c r="AT154" s="172" t="s">
        <v>171</v>
      </c>
      <c r="AU154" s="172" t="s">
        <v>80</v>
      </c>
      <c r="AY154" s="3" t="s">
        <v>120</v>
      </c>
      <c r="BE154" s="173" t="n">
        <f aca="false">IF(N154="základní",J154,0)</f>
        <v>0</v>
      </c>
      <c r="BF154" s="173" t="n">
        <f aca="false">IF(N154="snížená",J154,0)</f>
        <v>0</v>
      </c>
      <c r="BG154" s="173" t="n">
        <f aca="false">IF(N154="zákl. přenesená",J154,0)</f>
        <v>0</v>
      </c>
      <c r="BH154" s="173" t="n">
        <f aca="false">IF(N154="sníž. přenesená",J154,0)</f>
        <v>0</v>
      </c>
      <c r="BI154" s="173" t="n">
        <f aca="false">IF(N154="nulová",J154,0)</f>
        <v>0</v>
      </c>
      <c r="BJ154" s="3" t="s">
        <v>78</v>
      </c>
      <c r="BK154" s="173" t="n">
        <f aca="false">ROUND(I154*H154,2)</f>
        <v>0</v>
      </c>
      <c r="BL154" s="3" t="s">
        <v>126</v>
      </c>
      <c r="BM154" s="172" t="s">
        <v>298</v>
      </c>
    </row>
    <row r="155" s="22" customFormat="true" ht="24" hidden="false" customHeight="true" outlineLevel="0" collapsed="false">
      <c r="A155" s="17"/>
      <c r="B155" s="160"/>
      <c r="C155" s="198" t="s">
        <v>299</v>
      </c>
      <c r="D155" s="198" t="s">
        <v>171</v>
      </c>
      <c r="E155" s="199" t="s">
        <v>300</v>
      </c>
      <c r="F155" s="200" t="s">
        <v>301</v>
      </c>
      <c r="G155" s="201" t="s">
        <v>179</v>
      </c>
      <c r="H155" s="202" t="n">
        <v>4</v>
      </c>
      <c r="I155" s="203" t="n">
        <v>0</v>
      </c>
      <c r="J155" s="203" t="n">
        <f aca="false">ROUND(I155*H155,2)</f>
        <v>0</v>
      </c>
      <c r="K155" s="204"/>
      <c r="L155" s="205"/>
      <c r="M155" s="206"/>
      <c r="N155" s="207" t="s">
        <v>35</v>
      </c>
      <c r="O155" s="170" t="n">
        <v>0</v>
      </c>
      <c r="P155" s="170" t="n">
        <f aca="false">O155*H155</f>
        <v>0</v>
      </c>
      <c r="Q155" s="170" t="n">
        <v>3E-005</v>
      </c>
      <c r="R155" s="170" t="n">
        <f aca="false">Q155*H155</f>
        <v>0.00012</v>
      </c>
      <c r="S155" s="170" t="n">
        <v>0</v>
      </c>
      <c r="T155" s="171" t="n">
        <f aca="false">S155*H155</f>
        <v>0</v>
      </c>
      <c r="U155" s="17"/>
      <c r="V155" s="17"/>
      <c r="W155" s="17"/>
      <c r="X155" s="17"/>
      <c r="Y155" s="17"/>
      <c r="Z155" s="17"/>
      <c r="AA155" s="17"/>
      <c r="AB155" s="17"/>
      <c r="AC155" s="17"/>
      <c r="AD155" s="17"/>
      <c r="AE155" s="17"/>
      <c r="AR155" s="172" t="s">
        <v>158</v>
      </c>
      <c r="AT155" s="172" t="s">
        <v>171</v>
      </c>
      <c r="AU155" s="172" t="s">
        <v>80</v>
      </c>
      <c r="AY155" s="3" t="s">
        <v>120</v>
      </c>
      <c r="BE155" s="173" t="n">
        <f aca="false">IF(N155="základní",J155,0)</f>
        <v>0</v>
      </c>
      <c r="BF155" s="173" t="n">
        <f aca="false">IF(N155="snížená",J155,0)</f>
        <v>0</v>
      </c>
      <c r="BG155" s="173" t="n">
        <f aca="false">IF(N155="zákl. přenesená",J155,0)</f>
        <v>0</v>
      </c>
      <c r="BH155" s="173" t="n">
        <f aca="false">IF(N155="sníž. přenesená",J155,0)</f>
        <v>0</v>
      </c>
      <c r="BI155" s="173" t="n">
        <f aca="false">IF(N155="nulová",J155,0)</f>
        <v>0</v>
      </c>
      <c r="BJ155" s="3" t="s">
        <v>78</v>
      </c>
      <c r="BK155" s="173" t="n">
        <f aca="false">ROUND(I155*H155,2)</f>
        <v>0</v>
      </c>
      <c r="BL155" s="3" t="s">
        <v>126</v>
      </c>
      <c r="BM155" s="172" t="s">
        <v>302</v>
      </c>
    </row>
    <row r="156" customFormat="false" ht="24" hidden="false" customHeight="true" outlineLevel="0" collapsed="false">
      <c r="A156" s="17"/>
      <c r="B156" s="160"/>
      <c r="C156" s="161" t="s">
        <v>303</v>
      </c>
      <c r="D156" s="161" t="s">
        <v>122</v>
      </c>
      <c r="E156" s="162" t="s">
        <v>304</v>
      </c>
      <c r="F156" s="163" t="s">
        <v>305</v>
      </c>
      <c r="G156" s="164" t="s">
        <v>179</v>
      </c>
      <c r="H156" s="165" t="n">
        <v>4</v>
      </c>
      <c r="I156" s="166" t="n">
        <v>0</v>
      </c>
      <c r="J156" s="166" t="n">
        <f aca="false">ROUND(I156*H156,2)</f>
        <v>0</v>
      </c>
      <c r="K156" s="167"/>
      <c r="L156" s="18"/>
      <c r="M156" s="168"/>
      <c r="N156" s="169" t="s">
        <v>35</v>
      </c>
      <c r="O156" s="170" t="n">
        <v>5.742</v>
      </c>
      <c r="P156" s="170" t="n">
        <f aca="false">O156*H156</f>
        <v>22.968</v>
      </c>
      <c r="Q156" s="170" t="n">
        <v>0</v>
      </c>
      <c r="R156" s="170" t="n">
        <f aca="false">Q156*H156</f>
        <v>0</v>
      </c>
      <c r="S156" s="170" t="n">
        <v>0</v>
      </c>
      <c r="T156" s="171" t="n">
        <f aca="false">S156*H156</f>
        <v>0</v>
      </c>
      <c r="U156" s="17"/>
      <c r="V156" s="17"/>
      <c r="W156" s="17"/>
      <c r="X156" s="17"/>
      <c r="Y156" s="17"/>
      <c r="Z156" s="17"/>
      <c r="AA156" s="17"/>
      <c r="AB156" s="17"/>
      <c r="AC156" s="17"/>
      <c r="AD156" s="17"/>
      <c r="AE156" s="17"/>
      <c r="AR156" s="172" t="s">
        <v>126</v>
      </c>
      <c r="AT156" s="172" t="s">
        <v>122</v>
      </c>
      <c r="AU156" s="172" t="s">
        <v>80</v>
      </c>
      <c r="AY156" s="3" t="s">
        <v>120</v>
      </c>
      <c r="BE156" s="173" t="n">
        <f aca="false">IF(N156="základní",J156,0)</f>
        <v>0</v>
      </c>
      <c r="BF156" s="173" t="n">
        <f aca="false">IF(N156="snížená",J156,0)</f>
        <v>0</v>
      </c>
      <c r="BG156" s="173" t="n">
        <f aca="false">IF(N156="zákl. přenesená",J156,0)</f>
        <v>0</v>
      </c>
      <c r="BH156" s="173" t="n">
        <f aca="false">IF(N156="sníž. přenesená",J156,0)</f>
        <v>0</v>
      </c>
      <c r="BI156" s="173" t="n">
        <f aca="false">IF(N156="nulová",J156,0)</f>
        <v>0</v>
      </c>
      <c r="BJ156" s="3" t="s">
        <v>78</v>
      </c>
      <c r="BK156" s="173" t="n">
        <f aca="false">ROUND(I156*H156,2)</f>
        <v>0</v>
      </c>
      <c r="BL156" s="3" t="s">
        <v>126</v>
      </c>
      <c r="BM156" s="172" t="s">
        <v>306</v>
      </c>
    </row>
    <row r="157" s="182" customFormat="true" ht="12.8" hidden="false" customHeight="false" outlineLevel="0" collapsed="false">
      <c r="B157" s="183"/>
      <c r="D157" s="176" t="s">
        <v>128</v>
      </c>
      <c r="E157" s="184"/>
      <c r="F157" s="185" t="s">
        <v>307</v>
      </c>
      <c r="H157" s="186" t="n">
        <v>4</v>
      </c>
      <c r="L157" s="183"/>
      <c r="M157" s="187"/>
      <c r="N157" s="188"/>
      <c r="O157" s="188"/>
      <c r="P157" s="188"/>
      <c r="Q157" s="188"/>
      <c r="R157" s="188"/>
      <c r="S157" s="188"/>
      <c r="T157" s="189"/>
      <c r="AT157" s="184" t="s">
        <v>128</v>
      </c>
      <c r="AU157" s="184" t="s">
        <v>80</v>
      </c>
      <c r="AV157" s="182" t="s">
        <v>80</v>
      </c>
      <c r="AW157" s="182" t="s">
        <v>27</v>
      </c>
      <c r="AX157" s="182" t="s">
        <v>78</v>
      </c>
      <c r="AY157" s="184" t="s">
        <v>120</v>
      </c>
    </row>
    <row r="158" s="22" customFormat="true" ht="24" hidden="false" customHeight="true" outlineLevel="0" collapsed="false">
      <c r="A158" s="17"/>
      <c r="B158" s="160"/>
      <c r="C158" s="198" t="s">
        <v>308</v>
      </c>
      <c r="D158" s="198" t="s">
        <v>171</v>
      </c>
      <c r="E158" s="199" t="s">
        <v>309</v>
      </c>
      <c r="F158" s="200" t="s">
        <v>310</v>
      </c>
      <c r="G158" s="201" t="s">
        <v>179</v>
      </c>
      <c r="H158" s="202" t="n">
        <v>4</v>
      </c>
      <c r="I158" s="203" t="n">
        <v>0</v>
      </c>
      <c r="J158" s="203" t="n">
        <f aca="false">ROUND(I158*H158,2)</f>
        <v>0</v>
      </c>
      <c r="K158" s="204"/>
      <c r="L158" s="205"/>
      <c r="M158" s="206"/>
      <c r="N158" s="207" t="s">
        <v>35</v>
      </c>
      <c r="O158" s="170" t="n">
        <v>0</v>
      </c>
      <c r="P158" s="170" t="n">
        <f aca="false">O158*H158</f>
        <v>0</v>
      </c>
      <c r="Q158" s="170" t="n">
        <v>3E-005</v>
      </c>
      <c r="R158" s="170" t="n">
        <f aca="false">Q158*H158</f>
        <v>0.00012</v>
      </c>
      <c r="S158" s="170" t="n">
        <v>0</v>
      </c>
      <c r="T158" s="171" t="n">
        <f aca="false">S158*H158</f>
        <v>0</v>
      </c>
      <c r="U158" s="17"/>
      <c r="V158" s="17"/>
      <c r="W158" s="17"/>
      <c r="X158" s="17"/>
      <c r="Y158" s="17"/>
      <c r="Z158" s="17"/>
      <c r="AA158" s="17"/>
      <c r="AB158" s="17"/>
      <c r="AC158" s="17"/>
      <c r="AD158" s="17"/>
      <c r="AE158" s="17"/>
      <c r="AR158" s="172" t="s">
        <v>158</v>
      </c>
      <c r="AT158" s="172" t="s">
        <v>171</v>
      </c>
      <c r="AU158" s="172" t="s">
        <v>80</v>
      </c>
      <c r="AY158" s="3" t="s">
        <v>120</v>
      </c>
      <c r="BE158" s="173" t="n">
        <f aca="false">IF(N158="základní",J158,0)</f>
        <v>0</v>
      </c>
      <c r="BF158" s="173" t="n">
        <f aca="false">IF(N158="snížená",J158,0)</f>
        <v>0</v>
      </c>
      <c r="BG158" s="173" t="n">
        <f aca="false">IF(N158="zákl. přenesená",J158,0)</f>
        <v>0</v>
      </c>
      <c r="BH158" s="173" t="n">
        <f aca="false">IF(N158="sníž. přenesená",J158,0)</f>
        <v>0</v>
      </c>
      <c r="BI158" s="173" t="n">
        <f aca="false">IF(N158="nulová",J158,0)</f>
        <v>0</v>
      </c>
      <c r="BJ158" s="3" t="s">
        <v>78</v>
      </c>
      <c r="BK158" s="173" t="n">
        <f aca="false">ROUND(I158*H158,2)</f>
        <v>0</v>
      </c>
      <c r="BL158" s="3" t="s">
        <v>126</v>
      </c>
      <c r="BM158" s="172" t="s">
        <v>311</v>
      </c>
    </row>
    <row r="159" s="22" customFormat="true" ht="16.5" hidden="false" customHeight="true" outlineLevel="0" collapsed="false">
      <c r="A159" s="17"/>
      <c r="B159" s="160"/>
      <c r="C159" s="198" t="s">
        <v>312</v>
      </c>
      <c r="D159" s="198" t="s">
        <v>171</v>
      </c>
      <c r="E159" s="199" t="s">
        <v>313</v>
      </c>
      <c r="F159" s="200" t="s">
        <v>314</v>
      </c>
      <c r="G159" s="201" t="s">
        <v>179</v>
      </c>
      <c r="H159" s="202" t="n">
        <v>55</v>
      </c>
      <c r="I159" s="203" t="n">
        <v>0</v>
      </c>
      <c r="J159" s="203" t="n">
        <f aca="false">ROUND(I159*H159,2)</f>
        <v>0</v>
      </c>
      <c r="K159" s="204"/>
      <c r="L159" s="205"/>
      <c r="M159" s="206"/>
      <c r="N159" s="207" t="s">
        <v>35</v>
      </c>
      <c r="O159" s="170" t="n">
        <v>0</v>
      </c>
      <c r="P159" s="170" t="n">
        <f aca="false">O159*H159</f>
        <v>0</v>
      </c>
      <c r="Q159" s="170" t="n">
        <v>0.65</v>
      </c>
      <c r="R159" s="170" t="n">
        <f aca="false">Q159*H159</f>
        <v>35.75</v>
      </c>
      <c r="S159" s="170" t="n">
        <v>0</v>
      </c>
      <c r="T159" s="171" t="n">
        <f aca="false">S159*H159</f>
        <v>0</v>
      </c>
      <c r="U159" s="17"/>
      <c r="V159" s="17"/>
      <c r="W159" s="17"/>
      <c r="X159" s="17"/>
      <c r="Y159" s="17"/>
      <c r="Z159" s="17"/>
      <c r="AA159" s="17"/>
      <c r="AB159" s="17"/>
      <c r="AC159" s="17"/>
      <c r="AD159" s="17"/>
      <c r="AE159" s="17"/>
      <c r="AR159" s="172" t="s">
        <v>158</v>
      </c>
      <c r="AT159" s="172" t="s">
        <v>171</v>
      </c>
      <c r="AU159" s="172" t="s">
        <v>80</v>
      </c>
      <c r="AY159" s="3" t="s">
        <v>120</v>
      </c>
      <c r="BE159" s="173" t="n">
        <f aca="false">IF(N159="základní",J159,0)</f>
        <v>0</v>
      </c>
      <c r="BF159" s="173" t="n">
        <f aca="false">IF(N159="snížená",J159,0)</f>
        <v>0</v>
      </c>
      <c r="BG159" s="173" t="n">
        <f aca="false">IF(N159="zákl. přenesená",J159,0)</f>
        <v>0</v>
      </c>
      <c r="BH159" s="173" t="n">
        <f aca="false">IF(N159="sníž. přenesená",J159,0)</f>
        <v>0</v>
      </c>
      <c r="BI159" s="173" t="n">
        <f aca="false">IF(N159="nulová",J159,0)</f>
        <v>0</v>
      </c>
      <c r="BJ159" s="3" t="s">
        <v>78</v>
      </c>
      <c r="BK159" s="173" t="n">
        <f aca="false">ROUND(I159*H159,2)</f>
        <v>0</v>
      </c>
      <c r="BL159" s="3" t="s">
        <v>126</v>
      </c>
      <c r="BM159" s="172" t="s">
        <v>315</v>
      </c>
    </row>
    <row r="160" s="182" customFormat="true" ht="12.8" hidden="false" customHeight="false" outlineLevel="0" collapsed="false">
      <c r="B160" s="183"/>
      <c r="D160" s="176" t="s">
        <v>128</v>
      </c>
      <c r="E160" s="184"/>
      <c r="F160" s="185" t="s">
        <v>316</v>
      </c>
      <c r="H160" s="186" t="n">
        <v>55</v>
      </c>
      <c r="L160" s="183"/>
      <c r="M160" s="187"/>
      <c r="N160" s="188"/>
      <c r="O160" s="188"/>
      <c r="P160" s="188"/>
      <c r="Q160" s="188"/>
      <c r="R160" s="188"/>
      <c r="S160" s="188"/>
      <c r="T160" s="189"/>
      <c r="AT160" s="184" t="s">
        <v>128</v>
      </c>
      <c r="AU160" s="184" t="s">
        <v>80</v>
      </c>
      <c r="AV160" s="182" t="s">
        <v>80</v>
      </c>
      <c r="AW160" s="182" t="s">
        <v>27</v>
      </c>
      <c r="AX160" s="182" t="s">
        <v>78</v>
      </c>
      <c r="AY160" s="184" t="s">
        <v>120</v>
      </c>
    </row>
    <row r="161" s="22" customFormat="true" ht="16.5" hidden="false" customHeight="true" outlineLevel="0" collapsed="false">
      <c r="A161" s="17"/>
      <c r="B161" s="160"/>
      <c r="C161" s="198" t="s">
        <v>317</v>
      </c>
      <c r="D161" s="198" t="s">
        <v>171</v>
      </c>
      <c r="E161" s="199" t="s">
        <v>318</v>
      </c>
      <c r="F161" s="200" t="s">
        <v>319</v>
      </c>
      <c r="G161" s="201" t="s">
        <v>212</v>
      </c>
      <c r="H161" s="202" t="n">
        <v>82.3</v>
      </c>
      <c r="I161" s="203" t="n">
        <v>0</v>
      </c>
      <c r="J161" s="203" t="n">
        <f aca="false">ROUND(I161*H161,2)</f>
        <v>0</v>
      </c>
      <c r="K161" s="204"/>
      <c r="L161" s="205"/>
      <c r="M161" s="206"/>
      <c r="N161" s="207" t="s">
        <v>35</v>
      </c>
      <c r="O161" s="170" t="n">
        <v>0</v>
      </c>
      <c r="P161" s="170" t="n">
        <f aca="false">O161*H161</f>
        <v>0</v>
      </c>
      <c r="Q161" s="170" t="n">
        <v>0.65</v>
      </c>
      <c r="R161" s="170" t="n">
        <f aca="false">Q161*H161</f>
        <v>53.495</v>
      </c>
      <c r="S161" s="170" t="n">
        <v>0</v>
      </c>
      <c r="T161" s="171" t="n">
        <f aca="false">S161*H161</f>
        <v>0</v>
      </c>
      <c r="U161" s="17"/>
      <c r="V161" s="17"/>
      <c r="W161" s="17"/>
      <c r="X161" s="17"/>
      <c r="Y161" s="17"/>
      <c r="Z161" s="17"/>
      <c r="AA161" s="17"/>
      <c r="AB161" s="17"/>
      <c r="AC161" s="17"/>
      <c r="AD161" s="17"/>
      <c r="AE161" s="17"/>
      <c r="AR161" s="172" t="s">
        <v>158</v>
      </c>
      <c r="AT161" s="172" t="s">
        <v>171</v>
      </c>
      <c r="AU161" s="172" t="s">
        <v>80</v>
      </c>
      <c r="AY161" s="3" t="s">
        <v>120</v>
      </c>
      <c r="BE161" s="173" t="n">
        <f aca="false">IF(N161="základní",J161,0)</f>
        <v>0</v>
      </c>
      <c r="BF161" s="173" t="n">
        <f aca="false">IF(N161="snížená",J161,0)</f>
        <v>0</v>
      </c>
      <c r="BG161" s="173" t="n">
        <f aca="false">IF(N161="zákl. přenesená",J161,0)</f>
        <v>0</v>
      </c>
      <c r="BH161" s="173" t="n">
        <f aca="false">IF(N161="sníž. přenesená",J161,0)</f>
        <v>0</v>
      </c>
      <c r="BI161" s="173" t="n">
        <f aca="false">IF(N161="nulová",J161,0)</f>
        <v>0</v>
      </c>
      <c r="BJ161" s="3" t="s">
        <v>78</v>
      </c>
      <c r="BK161" s="173" t="n">
        <f aca="false">ROUND(I161*H161,2)</f>
        <v>0</v>
      </c>
      <c r="BL161" s="3" t="s">
        <v>126</v>
      </c>
      <c r="BM161" s="172" t="s">
        <v>320</v>
      </c>
    </row>
    <row r="162" s="174" customFormat="true" ht="12.8" hidden="false" customHeight="false" outlineLevel="0" collapsed="false">
      <c r="B162" s="175"/>
      <c r="D162" s="176" t="s">
        <v>128</v>
      </c>
      <c r="E162" s="177"/>
      <c r="F162" s="178" t="s">
        <v>321</v>
      </c>
      <c r="H162" s="177"/>
      <c r="L162" s="175"/>
      <c r="M162" s="179"/>
      <c r="N162" s="180"/>
      <c r="O162" s="180"/>
      <c r="P162" s="180"/>
      <c r="Q162" s="180"/>
      <c r="R162" s="180"/>
      <c r="S162" s="180"/>
      <c r="T162" s="181"/>
      <c r="AT162" s="177" t="s">
        <v>128</v>
      </c>
      <c r="AU162" s="177" t="s">
        <v>80</v>
      </c>
      <c r="AV162" s="174" t="s">
        <v>78</v>
      </c>
      <c r="AW162" s="174" t="s">
        <v>27</v>
      </c>
      <c r="AX162" s="174" t="s">
        <v>70</v>
      </c>
      <c r="AY162" s="177" t="s">
        <v>120</v>
      </c>
    </row>
    <row r="163" s="182" customFormat="true" ht="12.8" hidden="false" customHeight="false" outlineLevel="0" collapsed="false">
      <c r="B163" s="183"/>
      <c r="D163" s="176" t="s">
        <v>128</v>
      </c>
      <c r="E163" s="184"/>
      <c r="F163" s="185" t="s">
        <v>322</v>
      </c>
      <c r="H163" s="186" t="n">
        <v>66.3</v>
      </c>
      <c r="L163" s="183"/>
      <c r="M163" s="187"/>
      <c r="N163" s="188"/>
      <c r="O163" s="188"/>
      <c r="P163" s="188"/>
      <c r="Q163" s="188"/>
      <c r="R163" s="188"/>
      <c r="S163" s="188"/>
      <c r="T163" s="189"/>
      <c r="AT163" s="184" t="s">
        <v>128</v>
      </c>
      <c r="AU163" s="184" t="s">
        <v>80</v>
      </c>
      <c r="AV163" s="182" t="s">
        <v>80</v>
      </c>
      <c r="AW163" s="182" t="s">
        <v>27</v>
      </c>
      <c r="AX163" s="182" t="s">
        <v>70</v>
      </c>
      <c r="AY163" s="184" t="s">
        <v>120</v>
      </c>
    </row>
    <row r="164" s="182" customFormat="true" ht="12.8" hidden="false" customHeight="false" outlineLevel="0" collapsed="false">
      <c r="B164" s="183"/>
      <c r="D164" s="176" t="s">
        <v>128</v>
      </c>
      <c r="E164" s="184"/>
      <c r="F164" s="185" t="s">
        <v>323</v>
      </c>
      <c r="H164" s="186" t="n">
        <v>16</v>
      </c>
      <c r="L164" s="183"/>
      <c r="M164" s="187"/>
      <c r="N164" s="188"/>
      <c r="O164" s="188"/>
      <c r="P164" s="188"/>
      <c r="Q164" s="188"/>
      <c r="R164" s="188"/>
      <c r="S164" s="188"/>
      <c r="T164" s="189"/>
      <c r="AT164" s="184" t="s">
        <v>128</v>
      </c>
      <c r="AU164" s="184" t="s">
        <v>80</v>
      </c>
      <c r="AV164" s="182" t="s">
        <v>80</v>
      </c>
      <c r="AW164" s="182" t="s">
        <v>27</v>
      </c>
      <c r="AX164" s="182" t="s">
        <v>70</v>
      </c>
      <c r="AY164" s="184" t="s">
        <v>120</v>
      </c>
    </row>
    <row r="165" s="190" customFormat="true" ht="12.8" hidden="false" customHeight="false" outlineLevel="0" collapsed="false">
      <c r="B165" s="191"/>
      <c r="D165" s="176" t="s">
        <v>128</v>
      </c>
      <c r="E165" s="192"/>
      <c r="F165" s="193" t="s">
        <v>136</v>
      </c>
      <c r="H165" s="194" t="n">
        <v>82.3</v>
      </c>
      <c r="L165" s="191"/>
      <c r="M165" s="195"/>
      <c r="N165" s="196"/>
      <c r="O165" s="196"/>
      <c r="P165" s="196"/>
      <c r="Q165" s="196"/>
      <c r="R165" s="196"/>
      <c r="S165" s="196"/>
      <c r="T165" s="197"/>
      <c r="AT165" s="192" t="s">
        <v>128</v>
      </c>
      <c r="AU165" s="192" t="s">
        <v>80</v>
      </c>
      <c r="AV165" s="190" t="s">
        <v>126</v>
      </c>
      <c r="AW165" s="190" t="s">
        <v>27</v>
      </c>
      <c r="AX165" s="190" t="s">
        <v>78</v>
      </c>
      <c r="AY165" s="192" t="s">
        <v>120</v>
      </c>
    </row>
    <row r="166" s="22" customFormat="true" ht="24" hidden="false" customHeight="true" outlineLevel="0" collapsed="false">
      <c r="A166" s="17"/>
      <c r="B166" s="160"/>
      <c r="C166" s="161" t="s">
        <v>324</v>
      </c>
      <c r="D166" s="161" t="s">
        <v>122</v>
      </c>
      <c r="E166" s="162" t="s">
        <v>325</v>
      </c>
      <c r="F166" s="163" t="s">
        <v>326</v>
      </c>
      <c r="G166" s="164" t="s">
        <v>179</v>
      </c>
      <c r="H166" s="165" t="n">
        <v>13</v>
      </c>
      <c r="I166" s="166" t="n">
        <v>0</v>
      </c>
      <c r="J166" s="166" t="n">
        <f aca="false">ROUND(I166*H166,2)</f>
        <v>0</v>
      </c>
      <c r="K166" s="167"/>
      <c r="L166" s="18"/>
      <c r="M166" s="168"/>
      <c r="N166" s="169" t="s">
        <v>35</v>
      </c>
      <c r="O166" s="170" t="n">
        <v>0.87</v>
      </c>
      <c r="P166" s="170" t="n">
        <f aca="false">O166*H166</f>
        <v>11.31</v>
      </c>
      <c r="Q166" s="170" t="n">
        <v>6E-005</v>
      </c>
      <c r="R166" s="170" t="n">
        <f aca="false">Q166*H166</f>
        <v>0.00078</v>
      </c>
      <c r="S166" s="170" t="n">
        <v>0</v>
      </c>
      <c r="T166" s="171" t="n">
        <f aca="false">S166*H166</f>
        <v>0</v>
      </c>
      <c r="U166" s="17"/>
      <c r="V166" s="17"/>
      <c r="W166" s="17"/>
      <c r="X166" s="17"/>
      <c r="Y166" s="17"/>
      <c r="Z166" s="17"/>
      <c r="AA166" s="17"/>
      <c r="AB166" s="17"/>
      <c r="AC166" s="17"/>
      <c r="AD166" s="17"/>
      <c r="AE166" s="17"/>
      <c r="AR166" s="172" t="s">
        <v>126</v>
      </c>
      <c r="AT166" s="172" t="s">
        <v>122</v>
      </c>
      <c r="AU166" s="172" t="s">
        <v>80</v>
      </c>
      <c r="AY166" s="3" t="s">
        <v>120</v>
      </c>
      <c r="BE166" s="173" t="n">
        <f aca="false">IF(N166="základní",J166,0)</f>
        <v>0</v>
      </c>
      <c r="BF166" s="173" t="n">
        <f aca="false">IF(N166="snížená",J166,0)</f>
        <v>0</v>
      </c>
      <c r="BG166" s="173" t="n">
        <f aca="false">IF(N166="zákl. přenesená",J166,0)</f>
        <v>0</v>
      </c>
      <c r="BH166" s="173" t="n">
        <f aca="false">IF(N166="sníž. přenesená",J166,0)</f>
        <v>0</v>
      </c>
      <c r="BI166" s="173" t="n">
        <f aca="false">IF(N166="nulová",J166,0)</f>
        <v>0</v>
      </c>
      <c r="BJ166" s="3" t="s">
        <v>78</v>
      </c>
      <c r="BK166" s="173" t="n">
        <f aca="false">ROUND(I166*H166,2)</f>
        <v>0</v>
      </c>
      <c r="BL166" s="3" t="s">
        <v>126</v>
      </c>
      <c r="BM166" s="172" t="s">
        <v>327</v>
      </c>
    </row>
    <row r="167" s="182" customFormat="true" ht="12.8" hidden="false" customHeight="false" outlineLevel="0" collapsed="false">
      <c r="B167" s="183"/>
      <c r="D167" s="176" t="s">
        <v>128</v>
      </c>
      <c r="E167" s="184"/>
      <c r="F167" s="185" t="s">
        <v>328</v>
      </c>
      <c r="H167" s="186" t="n">
        <v>13</v>
      </c>
      <c r="L167" s="183"/>
      <c r="M167" s="187"/>
      <c r="N167" s="188"/>
      <c r="O167" s="188"/>
      <c r="P167" s="188"/>
      <c r="Q167" s="188"/>
      <c r="R167" s="188"/>
      <c r="S167" s="188"/>
      <c r="T167" s="189"/>
      <c r="AT167" s="184" t="s">
        <v>128</v>
      </c>
      <c r="AU167" s="184" t="s">
        <v>80</v>
      </c>
      <c r="AV167" s="182" t="s">
        <v>80</v>
      </c>
      <c r="AW167" s="182" t="s">
        <v>27</v>
      </c>
      <c r="AX167" s="182" t="s">
        <v>78</v>
      </c>
      <c r="AY167" s="184" t="s">
        <v>120</v>
      </c>
    </row>
    <row r="168" s="22" customFormat="true" ht="24" hidden="false" customHeight="true" outlineLevel="0" collapsed="false">
      <c r="A168" s="17"/>
      <c r="B168" s="160"/>
      <c r="C168" s="161" t="s">
        <v>329</v>
      </c>
      <c r="D168" s="161" t="s">
        <v>122</v>
      </c>
      <c r="E168" s="162" t="s">
        <v>330</v>
      </c>
      <c r="F168" s="163" t="s">
        <v>331</v>
      </c>
      <c r="G168" s="164" t="s">
        <v>179</v>
      </c>
      <c r="H168" s="165" t="n">
        <v>4</v>
      </c>
      <c r="I168" s="166" t="n">
        <v>0</v>
      </c>
      <c r="J168" s="166" t="n">
        <f aca="false">ROUND(I168*H168,2)</f>
        <v>0</v>
      </c>
      <c r="K168" s="167"/>
      <c r="L168" s="18"/>
      <c r="M168" s="168"/>
      <c r="N168" s="169" t="s">
        <v>35</v>
      </c>
      <c r="O168" s="170" t="n">
        <v>0.653</v>
      </c>
      <c r="P168" s="170" t="n">
        <f aca="false">O168*H168</f>
        <v>2.612</v>
      </c>
      <c r="Q168" s="170" t="n">
        <v>6E-005</v>
      </c>
      <c r="R168" s="170" t="n">
        <f aca="false">Q168*H168</f>
        <v>0.00024</v>
      </c>
      <c r="S168" s="170" t="n">
        <v>0</v>
      </c>
      <c r="T168" s="171" t="n">
        <f aca="false">S168*H168</f>
        <v>0</v>
      </c>
      <c r="U168" s="17"/>
      <c r="V168" s="17"/>
      <c r="W168" s="17"/>
      <c r="X168" s="17"/>
      <c r="Y168" s="17"/>
      <c r="Z168" s="17"/>
      <c r="AA168" s="17"/>
      <c r="AB168" s="17"/>
      <c r="AC168" s="17"/>
      <c r="AD168" s="17"/>
      <c r="AE168" s="17"/>
      <c r="AR168" s="172" t="s">
        <v>126</v>
      </c>
      <c r="AT168" s="172" t="s">
        <v>122</v>
      </c>
      <c r="AU168" s="172" t="s">
        <v>80</v>
      </c>
      <c r="AY168" s="3" t="s">
        <v>120</v>
      </c>
      <c r="BE168" s="173" t="n">
        <f aca="false">IF(N168="základní",J168,0)</f>
        <v>0</v>
      </c>
      <c r="BF168" s="173" t="n">
        <f aca="false">IF(N168="snížená",J168,0)</f>
        <v>0</v>
      </c>
      <c r="BG168" s="173" t="n">
        <f aca="false">IF(N168="zákl. přenesená",J168,0)</f>
        <v>0</v>
      </c>
      <c r="BH168" s="173" t="n">
        <f aca="false">IF(N168="sníž. přenesená",J168,0)</f>
        <v>0</v>
      </c>
      <c r="BI168" s="173" t="n">
        <f aca="false">IF(N168="nulová",J168,0)</f>
        <v>0</v>
      </c>
      <c r="BJ168" s="3" t="s">
        <v>78</v>
      </c>
      <c r="BK168" s="173" t="n">
        <f aca="false">ROUND(I168*H168,2)</f>
        <v>0</v>
      </c>
      <c r="BL168" s="3" t="s">
        <v>126</v>
      </c>
      <c r="BM168" s="172" t="s">
        <v>332</v>
      </c>
    </row>
    <row r="169" s="182" customFormat="true" ht="12.8" hidden="false" customHeight="false" outlineLevel="0" collapsed="false">
      <c r="B169" s="183"/>
      <c r="D169" s="176" t="s">
        <v>128</v>
      </c>
      <c r="E169" s="184"/>
      <c r="F169" s="185" t="s">
        <v>333</v>
      </c>
      <c r="H169" s="186" t="n">
        <v>4</v>
      </c>
      <c r="L169" s="183"/>
      <c r="M169" s="187"/>
      <c r="N169" s="188"/>
      <c r="O169" s="188"/>
      <c r="P169" s="188"/>
      <c r="Q169" s="188"/>
      <c r="R169" s="188"/>
      <c r="S169" s="188"/>
      <c r="T169" s="189"/>
      <c r="AT169" s="184" t="s">
        <v>128</v>
      </c>
      <c r="AU169" s="184" t="s">
        <v>80</v>
      </c>
      <c r="AV169" s="182" t="s">
        <v>80</v>
      </c>
      <c r="AW169" s="182" t="s">
        <v>27</v>
      </c>
      <c r="AX169" s="182" t="s">
        <v>78</v>
      </c>
      <c r="AY169" s="184" t="s">
        <v>120</v>
      </c>
    </row>
    <row r="170" s="22" customFormat="true" ht="24" hidden="false" customHeight="true" outlineLevel="0" collapsed="false">
      <c r="A170" s="17"/>
      <c r="B170" s="160"/>
      <c r="C170" s="161" t="s">
        <v>334</v>
      </c>
      <c r="D170" s="161" t="s">
        <v>122</v>
      </c>
      <c r="E170" s="162" t="s">
        <v>335</v>
      </c>
      <c r="F170" s="163" t="s">
        <v>336</v>
      </c>
      <c r="G170" s="164" t="s">
        <v>179</v>
      </c>
      <c r="H170" s="165" t="n">
        <v>17</v>
      </c>
      <c r="I170" s="166" t="n">
        <v>0</v>
      </c>
      <c r="J170" s="166" t="n">
        <f aca="false">ROUND(I170*H170,2)</f>
        <v>0</v>
      </c>
      <c r="K170" s="167"/>
      <c r="L170" s="18"/>
      <c r="M170" s="168"/>
      <c r="N170" s="169" t="s">
        <v>35</v>
      </c>
      <c r="O170" s="170" t="n">
        <v>0.234</v>
      </c>
      <c r="P170" s="170" t="n">
        <f aca="false">O170*H170</f>
        <v>3.978</v>
      </c>
      <c r="Q170" s="170" t="n">
        <v>0</v>
      </c>
      <c r="R170" s="170" t="n">
        <f aca="false">Q170*H170</f>
        <v>0</v>
      </c>
      <c r="S170" s="170" t="n">
        <v>0</v>
      </c>
      <c r="T170" s="171" t="n">
        <f aca="false">S170*H170</f>
        <v>0</v>
      </c>
      <c r="U170" s="17"/>
      <c r="V170" s="17"/>
      <c r="W170" s="17"/>
      <c r="X170" s="17"/>
      <c r="Y170" s="17"/>
      <c r="Z170" s="17"/>
      <c r="AA170" s="17"/>
      <c r="AB170" s="17"/>
      <c r="AC170" s="17"/>
      <c r="AD170" s="17"/>
      <c r="AE170" s="17"/>
      <c r="AR170" s="172" t="s">
        <v>126</v>
      </c>
      <c r="AT170" s="172" t="s">
        <v>122</v>
      </c>
      <c r="AU170" s="172" t="s">
        <v>80</v>
      </c>
      <c r="AY170" s="3" t="s">
        <v>120</v>
      </c>
      <c r="BE170" s="173" t="n">
        <f aca="false">IF(N170="základní",J170,0)</f>
        <v>0</v>
      </c>
      <c r="BF170" s="173" t="n">
        <f aca="false">IF(N170="snížená",J170,0)</f>
        <v>0</v>
      </c>
      <c r="BG170" s="173" t="n">
        <f aca="false">IF(N170="zákl. přenesená",J170,0)</f>
        <v>0</v>
      </c>
      <c r="BH170" s="173" t="n">
        <f aca="false">IF(N170="sníž. přenesená",J170,0)</f>
        <v>0</v>
      </c>
      <c r="BI170" s="173" t="n">
        <f aca="false">IF(N170="nulová",J170,0)</f>
        <v>0</v>
      </c>
      <c r="BJ170" s="3" t="s">
        <v>78</v>
      </c>
      <c r="BK170" s="173" t="n">
        <f aca="false">ROUND(I170*H170,2)</f>
        <v>0</v>
      </c>
      <c r="BL170" s="3" t="s">
        <v>126</v>
      </c>
      <c r="BM170" s="172" t="s">
        <v>337</v>
      </c>
    </row>
    <row r="171" s="182" customFormat="true" ht="12.8" hidden="false" customHeight="false" outlineLevel="0" collapsed="false">
      <c r="B171" s="183"/>
      <c r="D171" s="176" t="s">
        <v>128</v>
      </c>
      <c r="E171" s="184"/>
      <c r="F171" s="185" t="s">
        <v>338</v>
      </c>
      <c r="H171" s="186" t="n">
        <v>17</v>
      </c>
      <c r="L171" s="183"/>
      <c r="M171" s="187"/>
      <c r="N171" s="188"/>
      <c r="O171" s="188"/>
      <c r="P171" s="188"/>
      <c r="Q171" s="188"/>
      <c r="R171" s="188"/>
      <c r="S171" s="188"/>
      <c r="T171" s="189"/>
      <c r="AT171" s="184" t="s">
        <v>128</v>
      </c>
      <c r="AU171" s="184" t="s">
        <v>80</v>
      </c>
      <c r="AV171" s="182" t="s">
        <v>80</v>
      </c>
      <c r="AW171" s="182" t="s">
        <v>27</v>
      </c>
      <c r="AX171" s="182" t="s">
        <v>78</v>
      </c>
      <c r="AY171" s="184" t="s">
        <v>120</v>
      </c>
    </row>
    <row r="172" s="22" customFormat="true" ht="16.5" hidden="false" customHeight="true" outlineLevel="0" collapsed="false">
      <c r="A172" s="17"/>
      <c r="B172" s="160"/>
      <c r="C172" s="198" t="s">
        <v>339</v>
      </c>
      <c r="D172" s="198" t="s">
        <v>171</v>
      </c>
      <c r="E172" s="199" t="s">
        <v>340</v>
      </c>
      <c r="F172" s="200" t="s">
        <v>341</v>
      </c>
      <c r="G172" s="201" t="s">
        <v>212</v>
      </c>
      <c r="H172" s="202" t="n">
        <v>95</v>
      </c>
      <c r="I172" s="203" t="n">
        <v>0</v>
      </c>
      <c r="J172" s="203" t="n">
        <f aca="false">ROUND(I172*H172,2)</f>
        <v>0</v>
      </c>
      <c r="K172" s="204"/>
      <c r="L172" s="205"/>
      <c r="M172" s="206"/>
      <c r="N172" s="207" t="s">
        <v>35</v>
      </c>
      <c r="O172" s="170" t="n">
        <v>0</v>
      </c>
      <c r="P172" s="170" t="n">
        <f aca="false">O172*H172</f>
        <v>0</v>
      </c>
      <c r="Q172" s="170" t="n">
        <v>0.00032</v>
      </c>
      <c r="R172" s="170" t="n">
        <f aca="false">Q172*H172</f>
        <v>0.0304</v>
      </c>
      <c r="S172" s="170" t="n">
        <v>0</v>
      </c>
      <c r="T172" s="171" t="n">
        <f aca="false">S172*H172</f>
        <v>0</v>
      </c>
      <c r="U172" s="17"/>
      <c r="V172" s="17"/>
      <c r="W172" s="17"/>
      <c r="X172" s="17"/>
      <c r="Y172" s="17"/>
      <c r="Z172" s="17"/>
      <c r="AA172" s="17"/>
      <c r="AB172" s="17"/>
      <c r="AC172" s="17"/>
      <c r="AD172" s="17"/>
      <c r="AE172" s="17"/>
      <c r="AR172" s="172" t="s">
        <v>158</v>
      </c>
      <c r="AT172" s="172" t="s">
        <v>171</v>
      </c>
      <c r="AU172" s="172" t="s">
        <v>80</v>
      </c>
      <c r="AY172" s="3" t="s">
        <v>120</v>
      </c>
      <c r="BE172" s="173" t="n">
        <f aca="false">IF(N172="základní",J172,0)</f>
        <v>0</v>
      </c>
      <c r="BF172" s="173" t="n">
        <f aca="false">IF(N172="snížená",J172,0)</f>
        <v>0</v>
      </c>
      <c r="BG172" s="173" t="n">
        <f aca="false">IF(N172="zákl. přenesená",J172,0)</f>
        <v>0</v>
      </c>
      <c r="BH172" s="173" t="n">
        <f aca="false">IF(N172="sníž. přenesená",J172,0)</f>
        <v>0</v>
      </c>
      <c r="BI172" s="173" t="n">
        <f aca="false">IF(N172="nulová",J172,0)</f>
        <v>0</v>
      </c>
      <c r="BJ172" s="3" t="s">
        <v>78</v>
      </c>
      <c r="BK172" s="173" t="n">
        <f aca="false">ROUND(I172*H172,2)</f>
        <v>0</v>
      </c>
      <c r="BL172" s="3" t="s">
        <v>126</v>
      </c>
      <c r="BM172" s="172" t="s">
        <v>342</v>
      </c>
    </row>
    <row r="173" s="182" customFormat="true" ht="12.8" hidden="false" customHeight="false" outlineLevel="0" collapsed="false">
      <c r="B173" s="183"/>
      <c r="D173" s="176" t="s">
        <v>128</v>
      </c>
      <c r="F173" s="185" t="s">
        <v>343</v>
      </c>
      <c r="H173" s="186" t="n">
        <v>95</v>
      </c>
      <c r="L173" s="183"/>
      <c r="M173" s="187"/>
      <c r="N173" s="188"/>
      <c r="O173" s="188"/>
      <c r="P173" s="188"/>
      <c r="Q173" s="188"/>
      <c r="R173" s="188"/>
      <c r="S173" s="188"/>
      <c r="T173" s="189"/>
      <c r="AT173" s="184" t="s">
        <v>128</v>
      </c>
      <c r="AU173" s="184" t="s">
        <v>80</v>
      </c>
      <c r="AV173" s="182" t="s">
        <v>80</v>
      </c>
      <c r="AW173" s="182" t="s">
        <v>2</v>
      </c>
      <c r="AX173" s="182" t="s">
        <v>78</v>
      </c>
      <c r="AY173" s="184" t="s">
        <v>120</v>
      </c>
    </row>
    <row r="174" s="22" customFormat="true" ht="24" hidden="false" customHeight="true" outlineLevel="0" collapsed="false">
      <c r="A174" s="17"/>
      <c r="B174" s="160"/>
      <c r="C174" s="161" t="s">
        <v>344</v>
      </c>
      <c r="D174" s="161" t="s">
        <v>122</v>
      </c>
      <c r="E174" s="162" t="s">
        <v>345</v>
      </c>
      <c r="F174" s="163" t="s">
        <v>346</v>
      </c>
      <c r="G174" s="164" t="s">
        <v>125</v>
      </c>
      <c r="H174" s="165" t="n">
        <v>13.1</v>
      </c>
      <c r="I174" s="166" t="n">
        <v>0</v>
      </c>
      <c r="J174" s="166" t="n">
        <f aca="false">ROUND(I174*H174,2)</f>
        <v>0</v>
      </c>
      <c r="K174" s="167"/>
      <c r="L174" s="18"/>
      <c r="M174" s="168"/>
      <c r="N174" s="169" t="s">
        <v>35</v>
      </c>
      <c r="O174" s="170" t="n">
        <v>0.305</v>
      </c>
      <c r="P174" s="170" t="n">
        <f aca="false">O174*H174</f>
        <v>3.9955</v>
      </c>
      <c r="Q174" s="170" t="n">
        <v>3E-005</v>
      </c>
      <c r="R174" s="170" t="n">
        <f aca="false">Q174*H174</f>
        <v>0.000393</v>
      </c>
      <c r="S174" s="170" t="n">
        <v>0</v>
      </c>
      <c r="T174" s="171" t="n">
        <f aca="false">S174*H174</f>
        <v>0</v>
      </c>
      <c r="U174" s="17"/>
      <c r="V174" s="17"/>
      <c r="W174" s="17"/>
      <c r="X174" s="17"/>
      <c r="Y174" s="17"/>
      <c r="Z174" s="17"/>
      <c r="AA174" s="17"/>
      <c r="AB174" s="17"/>
      <c r="AC174" s="17"/>
      <c r="AD174" s="17"/>
      <c r="AE174" s="17"/>
      <c r="AR174" s="172" t="s">
        <v>126</v>
      </c>
      <c r="AT174" s="172" t="s">
        <v>122</v>
      </c>
      <c r="AU174" s="172" t="s">
        <v>80</v>
      </c>
      <c r="AY174" s="3" t="s">
        <v>120</v>
      </c>
      <c r="BE174" s="173" t="n">
        <f aca="false">IF(N174="základní",J174,0)</f>
        <v>0</v>
      </c>
      <c r="BF174" s="173" t="n">
        <f aca="false">IF(N174="snížená",J174,0)</f>
        <v>0</v>
      </c>
      <c r="BG174" s="173" t="n">
        <f aca="false">IF(N174="zákl. přenesená",J174,0)</f>
        <v>0</v>
      </c>
      <c r="BH174" s="173" t="n">
        <f aca="false">IF(N174="sníž. přenesená",J174,0)</f>
        <v>0</v>
      </c>
      <c r="BI174" s="173" t="n">
        <f aca="false">IF(N174="nulová",J174,0)</f>
        <v>0</v>
      </c>
      <c r="BJ174" s="3" t="s">
        <v>78</v>
      </c>
      <c r="BK174" s="173" t="n">
        <f aca="false">ROUND(I174*H174,2)</f>
        <v>0</v>
      </c>
      <c r="BL174" s="3" t="s">
        <v>126</v>
      </c>
      <c r="BM174" s="172" t="s">
        <v>347</v>
      </c>
    </row>
    <row r="175" s="182" customFormat="true" ht="12.8" hidden="false" customHeight="false" outlineLevel="0" collapsed="false">
      <c r="B175" s="183"/>
      <c r="D175" s="176" t="s">
        <v>128</v>
      </c>
      <c r="E175" s="184"/>
      <c r="F175" s="185" t="s">
        <v>348</v>
      </c>
      <c r="H175" s="186" t="n">
        <v>4</v>
      </c>
      <c r="L175" s="183"/>
      <c r="M175" s="187"/>
      <c r="N175" s="188"/>
      <c r="O175" s="188"/>
      <c r="P175" s="188"/>
      <c r="Q175" s="188"/>
      <c r="R175" s="188"/>
      <c r="S175" s="188"/>
      <c r="T175" s="189"/>
      <c r="AT175" s="184" t="s">
        <v>128</v>
      </c>
      <c r="AU175" s="184" t="s">
        <v>80</v>
      </c>
      <c r="AV175" s="182" t="s">
        <v>80</v>
      </c>
      <c r="AW175" s="182" t="s">
        <v>27</v>
      </c>
      <c r="AX175" s="182" t="s">
        <v>70</v>
      </c>
      <c r="AY175" s="184" t="s">
        <v>120</v>
      </c>
    </row>
    <row r="176" s="182" customFormat="true" ht="12.8" hidden="false" customHeight="false" outlineLevel="0" collapsed="false">
      <c r="B176" s="183"/>
      <c r="D176" s="176" t="s">
        <v>128</v>
      </c>
      <c r="E176" s="184"/>
      <c r="F176" s="185" t="s">
        <v>349</v>
      </c>
      <c r="H176" s="186" t="n">
        <v>9.1</v>
      </c>
      <c r="L176" s="183"/>
      <c r="M176" s="187"/>
      <c r="N176" s="188"/>
      <c r="O176" s="188"/>
      <c r="P176" s="188"/>
      <c r="Q176" s="188"/>
      <c r="R176" s="188"/>
      <c r="S176" s="188"/>
      <c r="T176" s="189"/>
      <c r="AT176" s="184" t="s">
        <v>128</v>
      </c>
      <c r="AU176" s="184" t="s">
        <v>80</v>
      </c>
      <c r="AV176" s="182" t="s">
        <v>80</v>
      </c>
      <c r="AW176" s="182" t="s">
        <v>27</v>
      </c>
      <c r="AX176" s="182" t="s">
        <v>70</v>
      </c>
      <c r="AY176" s="184" t="s">
        <v>120</v>
      </c>
    </row>
    <row r="177" s="190" customFormat="true" ht="12.8" hidden="false" customHeight="false" outlineLevel="0" collapsed="false">
      <c r="B177" s="191"/>
      <c r="D177" s="176" t="s">
        <v>128</v>
      </c>
      <c r="E177" s="192"/>
      <c r="F177" s="193" t="s">
        <v>136</v>
      </c>
      <c r="H177" s="194" t="n">
        <v>13.1</v>
      </c>
      <c r="L177" s="191"/>
      <c r="M177" s="195"/>
      <c r="N177" s="196"/>
      <c r="O177" s="196"/>
      <c r="P177" s="196"/>
      <c r="Q177" s="196"/>
      <c r="R177" s="196"/>
      <c r="S177" s="196"/>
      <c r="T177" s="197"/>
      <c r="AT177" s="192" t="s">
        <v>128</v>
      </c>
      <c r="AU177" s="192" t="s">
        <v>80</v>
      </c>
      <c r="AV177" s="190" t="s">
        <v>126</v>
      </c>
      <c r="AW177" s="190" t="s">
        <v>27</v>
      </c>
      <c r="AX177" s="190" t="s">
        <v>78</v>
      </c>
      <c r="AY177" s="192" t="s">
        <v>120</v>
      </c>
    </row>
    <row r="178" s="22" customFormat="true" ht="16.5" hidden="false" customHeight="true" outlineLevel="0" collapsed="false">
      <c r="A178" s="17"/>
      <c r="B178" s="160"/>
      <c r="C178" s="198" t="s">
        <v>350</v>
      </c>
      <c r="D178" s="198" t="s">
        <v>171</v>
      </c>
      <c r="E178" s="199" t="s">
        <v>351</v>
      </c>
      <c r="F178" s="200" t="s">
        <v>352</v>
      </c>
      <c r="G178" s="201" t="s">
        <v>125</v>
      </c>
      <c r="H178" s="202" t="n">
        <v>13.1</v>
      </c>
      <c r="I178" s="203" t="n">
        <v>0</v>
      </c>
      <c r="J178" s="203" t="n">
        <f aca="false">ROUND(I178*H178,2)</f>
        <v>0</v>
      </c>
      <c r="K178" s="204"/>
      <c r="L178" s="205"/>
      <c r="M178" s="206"/>
      <c r="N178" s="207" t="s">
        <v>35</v>
      </c>
      <c r="O178" s="170" t="n">
        <v>0</v>
      </c>
      <c r="P178" s="170" t="n">
        <f aca="false">O178*H178</f>
        <v>0</v>
      </c>
      <c r="Q178" s="170" t="n">
        <v>0.0005</v>
      </c>
      <c r="R178" s="170" t="n">
        <f aca="false">Q178*H178</f>
        <v>0.00655</v>
      </c>
      <c r="S178" s="170" t="n">
        <v>0</v>
      </c>
      <c r="T178" s="171" t="n">
        <f aca="false">S178*H178</f>
        <v>0</v>
      </c>
      <c r="U178" s="17"/>
      <c r="V178" s="17"/>
      <c r="W178" s="17"/>
      <c r="X178" s="17"/>
      <c r="Y178" s="17"/>
      <c r="Z178" s="17"/>
      <c r="AA178" s="17"/>
      <c r="AB178" s="17"/>
      <c r="AC178" s="17"/>
      <c r="AD178" s="17"/>
      <c r="AE178" s="17"/>
      <c r="AR178" s="172" t="s">
        <v>158</v>
      </c>
      <c r="AT178" s="172" t="s">
        <v>171</v>
      </c>
      <c r="AU178" s="172" t="s">
        <v>80</v>
      </c>
      <c r="AY178" s="3" t="s">
        <v>120</v>
      </c>
      <c r="BE178" s="173" t="n">
        <f aca="false">IF(N178="základní",J178,0)</f>
        <v>0</v>
      </c>
      <c r="BF178" s="173" t="n">
        <f aca="false">IF(N178="snížená",J178,0)</f>
        <v>0</v>
      </c>
      <c r="BG178" s="173" t="n">
        <f aca="false">IF(N178="zákl. přenesená",J178,0)</f>
        <v>0</v>
      </c>
      <c r="BH178" s="173" t="n">
        <f aca="false">IF(N178="sníž. přenesená",J178,0)</f>
        <v>0</v>
      </c>
      <c r="BI178" s="173" t="n">
        <f aca="false">IF(N178="nulová",J178,0)</f>
        <v>0</v>
      </c>
      <c r="BJ178" s="3" t="s">
        <v>78</v>
      </c>
      <c r="BK178" s="173" t="n">
        <f aca="false">ROUND(I178*H178,2)</f>
        <v>0</v>
      </c>
      <c r="BL178" s="3" t="s">
        <v>126</v>
      </c>
      <c r="BM178" s="172" t="s">
        <v>353</v>
      </c>
    </row>
    <row r="179" customFormat="false" ht="24" hidden="false" customHeight="true" outlineLevel="0" collapsed="false">
      <c r="A179" s="17"/>
      <c r="B179" s="160"/>
      <c r="C179" s="161" t="s">
        <v>354</v>
      </c>
      <c r="D179" s="161" t="s">
        <v>122</v>
      </c>
      <c r="E179" s="162" t="s">
        <v>355</v>
      </c>
      <c r="F179" s="163" t="s">
        <v>356</v>
      </c>
      <c r="G179" s="164" t="s">
        <v>179</v>
      </c>
      <c r="H179" s="165" t="n">
        <v>17</v>
      </c>
      <c r="I179" s="166" t="n">
        <v>0</v>
      </c>
      <c r="J179" s="166" t="n">
        <f aca="false">ROUND(I179*H179,2)</f>
        <v>0</v>
      </c>
      <c r="K179" s="167"/>
      <c r="L179" s="18"/>
      <c r="M179" s="168"/>
      <c r="N179" s="169" t="s">
        <v>35</v>
      </c>
      <c r="O179" s="170" t="n">
        <v>0.242</v>
      </c>
      <c r="P179" s="170" t="n">
        <f aca="false">O179*H179</f>
        <v>4.114</v>
      </c>
      <c r="Q179" s="170" t="n">
        <v>0</v>
      </c>
      <c r="R179" s="170" t="n">
        <f aca="false">Q179*H179</f>
        <v>0</v>
      </c>
      <c r="S179" s="170" t="n">
        <v>0</v>
      </c>
      <c r="T179" s="171" t="n">
        <f aca="false">S179*H179</f>
        <v>0</v>
      </c>
      <c r="U179" s="17"/>
      <c r="V179" s="17"/>
      <c r="W179" s="17"/>
      <c r="X179" s="17"/>
      <c r="Y179" s="17"/>
      <c r="Z179" s="17"/>
      <c r="AA179" s="17"/>
      <c r="AB179" s="17"/>
      <c r="AC179" s="17"/>
      <c r="AD179" s="17"/>
      <c r="AE179" s="17"/>
      <c r="AR179" s="172" t="s">
        <v>126</v>
      </c>
      <c r="AT179" s="172" t="s">
        <v>122</v>
      </c>
      <c r="AU179" s="172" t="s">
        <v>80</v>
      </c>
      <c r="AY179" s="3" t="s">
        <v>120</v>
      </c>
      <c r="BE179" s="173" t="n">
        <f aca="false">IF(N179="základní",J179,0)</f>
        <v>0</v>
      </c>
      <c r="BF179" s="173" t="n">
        <f aca="false">IF(N179="snížená",J179,0)</f>
        <v>0</v>
      </c>
      <c r="BG179" s="173" t="n">
        <f aca="false">IF(N179="zákl. přenesená",J179,0)</f>
        <v>0</v>
      </c>
      <c r="BH179" s="173" t="n">
        <f aca="false">IF(N179="sníž. přenesená",J179,0)</f>
        <v>0</v>
      </c>
      <c r="BI179" s="173" t="n">
        <f aca="false">IF(N179="nulová",J179,0)</f>
        <v>0</v>
      </c>
      <c r="BJ179" s="3" t="s">
        <v>78</v>
      </c>
      <c r="BK179" s="173" t="n">
        <f aca="false">ROUND(I179*H179,2)</f>
        <v>0</v>
      </c>
      <c r="BL179" s="3" t="s">
        <v>126</v>
      </c>
      <c r="BM179" s="172" t="s">
        <v>357</v>
      </c>
    </row>
    <row r="180" s="182" customFormat="true" ht="12.8" hidden="false" customHeight="false" outlineLevel="0" collapsed="false">
      <c r="B180" s="183"/>
      <c r="D180" s="176" t="s">
        <v>128</v>
      </c>
      <c r="E180" s="184"/>
      <c r="F180" s="185" t="s">
        <v>358</v>
      </c>
      <c r="H180" s="186" t="n">
        <v>17</v>
      </c>
      <c r="L180" s="183"/>
      <c r="M180" s="187"/>
      <c r="N180" s="188"/>
      <c r="O180" s="188"/>
      <c r="P180" s="188"/>
      <c r="Q180" s="188"/>
      <c r="R180" s="188"/>
      <c r="S180" s="188"/>
      <c r="T180" s="189"/>
      <c r="AT180" s="184" t="s">
        <v>128</v>
      </c>
      <c r="AU180" s="184" t="s">
        <v>80</v>
      </c>
      <c r="AV180" s="182" t="s">
        <v>80</v>
      </c>
      <c r="AW180" s="182" t="s">
        <v>27</v>
      </c>
      <c r="AX180" s="182" t="s">
        <v>78</v>
      </c>
      <c r="AY180" s="184" t="s">
        <v>120</v>
      </c>
    </row>
    <row r="181" s="22" customFormat="true" ht="24" hidden="false" customHeight="true" outlineLevel="0" collapsed="false">
      <c r="A181" s="17"/>
      <c r="B181" s="160"/>
      <c r="C181" s="161" t="s">
        <v>359</v>
      </c>
      <c r="D181" s="161" t="s">
        <v>122</v>
      </c>
      <c r="E181" s="162" t="s">
        <v>360</v>
      </c>
      <c r="F181" s="163" t="s">
        <v>361</v>
      </c>
      <c r="G181" s="164" t="s">
        <v>179</v>
      </c>
      <c r="H181" s="165" t="n">
        <v>17</v>
      </c>
      <c r="I181" s="166" t="n">
        <v>0</v>
      </c>
      <c r="J181" s="166" t="n">
        <f aca="false">ROUND(I181*H181,2)</f>
        <v>0</v>
      </c>
      <c r="K181" s="167"/>
      <c r="L181" s="18"/>
      <c r="M181" s="168"/>
      <c r="N181" s="169" t="s">
        <v>35</v>
      </c>
      <c r="O181" s="170" t="n">
        <v>0.941</v>
      </c>
      <c r="P181" s="170" t="n">
        <f aca="false">O181*H181</f>
        <v>15.997</v>
      </c>
      <c r="Q181" s="170" t="n">
        <v>0</v>
      </c>
      <c r="R181" s="170" t="n">
        <f aca="false">Q181*H181</f>
        <v>0</v>
      </c>
      <c r="S181" s="170" t="n">
        <v>0</v>
      </c>
      <c r="T181" s="171" t="n">
        <f aca="false">S181*H181</f>
        <v>0</v>
      </c>
      <c r="U181" s="17"/>
      <c r="V181" s="17"/>
      <c r="W181" s="17"/>
      <c r="X181" s="17"/>
      <c r="Y181" s="17"/>
      <c r="Z181" s="17"/>
      <c r="AA181" s="17"/>
      <c r="AB181" s="17"/>
      <c r="AC181" s="17"/>
      <c r="AD181" s="17"/>
      <c r="AE181" s="17"/>
      <c r="AR181" s="172" t="s">
        <v>126</v>
      </c>
      <c r="AT181" s="172" t="s">
        <v>122</v>
      </c>
      <c r="AU181" s="172" t="s">
        <v>80</v>
      </c>
      <c r="AY181" s="3" t="s">
        <v>120</v>
      </c>
      <c r="BE181" s="173" t="n">
        <f aca="false">IF(N181="základní",J181,0)</f>
        <v>0</v>
      </c>
      <c r="BF181" s="173" t="n">
        <f aca="false">IF(N181="snížená",J181,0)</f>
        <v>0</v>
      </c>
      <c r="BG181" s="173" t="n">
        <f aca="false">IF(N181="zákl. přenesená",J181,0)</f>
        <v>0</v>
      </c>
      <c r="BH181" s="173" t="n">
        <f aca="false">IF(N181="sníž. přenesená",J181,0)</f>
        <v>0</v>
      </c>
      <c r="BI181" s="173" t="n">
        <f aca="false">IF(N181="nulová",J181,0)</f>
        <v>0</v>
      </c>
      <c r="BJ181" s="3" t="s">
        <v>78</v>
      </c>
      <c r="BK181" s="173" t="n">
        <f aca="false">ROUND(I181*H181,2)</f>
        <v>0</v>
      </c>
      <c r="BL181" s="3" t="s">
        <v>126</v>
      </c>
      <c r="BM181" s="172" t="s">
        <v>362</v>
      </c>
    </row>
    <row r="182" s="22" customFormat="true" ht="24" hidden="false" customHeight="true" outlineLevel="0" collapsed="false">
      <c r="A182" s="17"/>
      <c r="B182" s="160"/>
      <c r="C182" s="161" t="s">
        <v>363</v>
      </c>
      <c r="D182" s="161" t="s">
        <v>122</v>
      </c>
      <c r="E182" s="162" t="s">
        <v>364</v>
      </c>
      <c r="F182" s="163" t="s">
        <v>365</v>
      </c>
      <c r="G182" s="164" t="s">
        <v>125</v>
      </c>
      <c r="H182" s="165" t="n">
        <v>8.27</v>
      </c>
      <c r="I182" s="166" t="n">
        <v>0</v>
      </c>
      <c r="J182" s="166" t="n">
        <f aca="false">ROUND(I182*H182,2)</f>
        <v>0</v>
      </c>
      <c r="K182" s="167"/>
      <c r="L182" s="18"/>
      <c r="M182" s="168"/>
      <c r="N182" s="169" t="s">
        <v>35</v>
      </c>
      <c r="O182" s="170" t="n">
        <v>0.113</v>
      </c>
      <c r="P182" s="170" t="n">
        <f aca="false">O182*H182</f>
        <v>0.93451</v>
      </c>
      <c r="Q182" s="170" t="n">
        <v>0</v>
      </c>
      <c r="R182" s="170" t="n">
        <f aca="false">Q182*H182</f>
        <v>0</v>
      </c>
      <c r="S182" s="170" t="n">
        <v>0</v>
      </c>
      <c r="T182" s="171" t="n">
        <f aca="false">S182*H182</f>
        <v>0</v>
      </c>
      <c r="U182" s="17"/>
      <c r="V182" s="17"/>
      <c r="W182" s="17"/>
      <c r="X182" s="17"/>
      <c r="Y182" s="17"/>
      <c r="Z182" s="17"/>
      <c r="AA182" s="17"/>
      <c r="AB182" s="17"/>
      <c r="AC182" s="17"/>
      <c r="AD182" s="17"/>
      <c r="AE182" s="17"/>
      <c r="AR182" s="172" t="s">
        <v>126</v>
      </c>
      <c r="AT182" s="172" t="s">
        <v>122</v>
      </c>
      <c r="AU182" s="172" t="s">
        <v>80</v>
      </c>
      <c r="AY182" s="3" t="s">
        <v>120</v>
      </c>
      <c r="BE182" s="173" t="n">
        <f aca="false">IF(N182="základní",J182,0)</f>
        <v>0</v>
      </c>
      <c r="BF182" s="173" t="n">
        <f aca="false">IF(N182="snížená",J182,0)</f>
        <v>0</v>
      </c>
      <c r="BG182" s="173" t="n">
        <f aca="false">IF(N182="zákl. přenesená",J182,0)</f>
        <v>0</v>
      </c>
      <c r="BH182" s="173" t="n">
        <f aca="false">IF(N182="sníž. přenesená",J182,0)</f>
        <v>0</v>
      </c>
      <c r="BI182" s="173" t="n">
        <f aca="false">IF(N182="nulová",J182,0)</f>
        <v>0</v>
      </c>
      <c r="BJ182" s="3" t="s">
        <v>78</v>
      </c>
      <c r="BK182" s="173" t="n">
        <f aca="false">ROUND(I182*H182,2)</f>
        <v>0</v>
      </c>
      <c r="BL182" s="3" t="s">
        <v>126</v>
      </c>
      <c r="BM182" s="172" t="s">
        <v>366</v>
      </c>
    </row>
    <row r="183" s="174" customFormat="true" ht="12.8" hidden="false" customHeight="false" outlineLevel="0" collapsed="false">
      <c r="B183" s="175"/>
      <c r="D183" s="176" t="s">
        <v>128</v>
      </c>
      <c r="E183" s="177"/>
      <c r="F183" s="178" t="s">
        <v>367</v>
      </c>
      <c r="H183" s="177"/>
      <c r="L183" s="175"/>
      <c r="M183" s="179"/>
      <c r="N183" s="180"/>
      <c r="O183" s="180"/>
      <c r="P183" s="180"/>
      <c r="Q183" s="180"/>
      <c r="R183" s="180"/>
      <c r="S183" s="180"/>
      <c r="T183" s="181"/>
      <c r="AT183" s="177" t="s">
        <v>128</v>
      </c>
      <c r="AU183" s="177" t="s">
        <v>80</v>
      </c>
      <c r="AV183" s="174" t="s">
        <v>78</v>
      </c>
      <c r="AW183" s="174" t="s">
        <v>27</v>
      </c>
      <c r="AX183" s="174" t="s">
        <v>70</v>
      </c>
      <c r="AY183" s="177" t="s">
        <v>120</v>
      </c>
    </row>
    <row r="184" s="182" customFormat="true" ht="12.8" hidden="false" customHeight="false" outlineLevel="0" collapsed="false">
      <c r="B184" s="183"/>
      <c r="D184" s="176" t="s">
        <v>128</v>
      </c>
      <c r="E184" s="184"/>
      <c r="F184" s="185" t="s">
        <v>268</v>
      </c>
      <c r="H184" s="186" t="n">
        <v>8.27</v>
      </c>
      <c r="L184" s="183"/>
      <c r="M184" s="187"/>
      <c r="N184" s="188"/>
      <c r="O184" s="188"/>
      <c r="P184" s="188"/>
      <c r="Q184" s="188"/>
      <c r="R184" s="188"/>
      <c r="S184" s="188"/>
      <c r="T184" s="189"/>
      <c r="AT184" s="184" t="s">
        <v>128</v>
      </c>
      <c r="AU184" s="184" t="s">
        <v>80</v>
      </c>
      <c r="AV184" s="182" t="s">
        <v>80</v>
      </c>
      <c r="AW184" s="182" t="s">
        <v>27</v>
      </c>
      <c r="AX184" s="182" t="s">
        <v>70</v>
      </c>
      <c r="AY184" s="184" t="s">
        <v>120</v>
      </c>
    </row>
    <row r="185" s="190" customFormat="true" ht="12.8" hidden="false" customHeight="false" outlineLevel="0" collapsed="false">
      <c r="B185" s="191"/>
      <c r="D185" s="176" t="s">
        <v>128</v>
      </c>
      <c r="E185" s="192"/>
      <c r="F185" s="193" t="s">
        <v>136</v>
      </c>
      <c r="H185" s="194" t="n">
        <v>8.27</v>
      </c>
      <c r="L185" s="191"/>
      <c r="M185" s="195"/>
      <c r="N185" s="196"/>
      <c r="O185" s="196"/>
      <c r="P185" s="196"/>
      <c r="Q185" s="196"/>
      <c r="R185" s="196"/>
      <c r="S185" s="196"/>
      <c r="T185" s="197"/>
      <c r="AT185" s="192" t="s">
        <v>128</v>
      </c>
      <c r="AU185" s="192" t="s">
        <v>80</v>
      </c>
      <c r="AV185" s="190" t="s">
        <v>126</v>
      </c>
      <c r="AW185" s="190" t="s">
        <v>27</v>
      </c>
      <c r="AX185" s="190" t="s">
        <v>78</v>
      </c>
      <c r="AY185" s="192" t="s">
        <v>120</v>
      </c>
    </row>
    <row r="186" s="22" customFormat="true" ht="16.5" hidden="false" customHeight="true" outlineLevel="0" collapsed="false">
      <c r="A186" s="17"/>
      <c r="B186" s="160"/>
      <c r="C186" s="198" t="s">
        <v>368</v>
      </c>
      <c r="D186" s="198" t="s">
        <v>171</v>
      </c>
      <c r="E186" s="199" t="s">
        <v>369</v>
      </c>
      <c r="F186" s="200" t="s">
        <v>370</v>
      </c>
      <c r="G186" s="201" t="s">
        <v>154</v>
      </c>
      <c r="H186" s="202" t="n">
        <v>0.852</v>
      </c>
      <c r="I186" s="203" t="n">
        <v>0</v>
      </c>
      <c r="J186" s="203" t="n">
        <f aca="false">ROUND(I186*H186,2)</f>
        <v>0</v>
      </c>
      <c r="K186" s="204"/>
      <c r="L186" s="205"/>
      <c r="M186" s="206"/>
      <c r="N186" s="207" t="s">
        <v>35</v>
      </c>
      <c r="O186" s="170" t="n">
        <v>0</v>
      </c>
      <c r="P186" s="170" t="n">
        <f aca="false">O186*H186</f>
        <v>0</v>
      </c>
      <c r="Q186" s="170" t="n">
        <v>0.2</v>
      </c>
      <c r="R186" s="170" t="n">
        <f aca="false">Q186*H186</f>
        <v>0.1704</v>
      </c>
      <c r="S186" s="170" t="n">
        <v>0</v>
      </c>
      <c r="T186" s="171" t="n">
        <f aca="false">S186*H186</f>
        <v>0</v>
      </c>
      <c r="U186" s="17"/>
      <c r="V186" s="17"/>
      <c r="W186" s="17"/>
      <c r="X186" s="17"/>
      <c r="Y186" s="17"/>
      <c r="Z186" s="17"/>
      <c r="AA186" s="17"/>
      <c r="AB186" s="17"/>
      <c r="AC186" s="17"/>
      <c r="AD186" s="17"/>
      <c r="AE186" s="17"/>
      <c r="AR186" s="172" t="s">
        <v>158</v>
      </c>
      <c r="AT186" s="172" t="s">
        <v>171</v>
      </c>
      <c r="AU186" s="172" t="s">
        <v>80</v>
      </c>
      <c r="AY186" s="3" t="s">
        <v>120</v>
      </c>
      <c r="BE186" s="173" t="n">
        <f aca="false">IF(N186="základní",J186,0)</f>
        <v>0</v>
      </c>
      <c r="BF186" s="173" t="n">
        <f aca="false">IF(N186="snížená",J186,0)</f>
        <v>0</v>
      </c>
      <c r="BG186" s="173" t="n">
        <f aca="false">IF(N186="zákl. přenesená",J186,0)</f>
        <v>0</v>
      </c>
      <c r="BH186" s="173" t="n">
        <f aca="false">IF(N186="sníž. přenesená",J186,0)</f>
        <v>0</v>
      </c>
      <c r="BI186" s="173" t="n">
        <f aca="false">IF(N186="nulová",J186,0)</f>
        <v>0</v>
      </c>
      <c r="BJ186" s="3" t="s">
        <v>78</v>
      </c>
      <c r="BK186" s="173" t="n">
        <f aca="false">ROUND(I186*H186,2)</f>
        <v>0</v>
      </c>
      <c r="BL186" s="3" t="s">
        <v>126</v>
      </c>
      <c r="BM186" s="172" t="s">
        <v>371</v>
      </c>
    </row>
    <row r="187" s="182" customFormat="true" ht="12.8" hidden="false" customHeight="false" outlineLevel="0" collapsed="false">
      <c r="B187" s="183"/>
      <c r="D187" s="176" t="s">
        <v>128</v>
      </c>
      <c r="F187" s="185" t="s">
        <v>372</v>
      </c>
      <c r="H187" s="186" t="n">
        <v>0.852</v>
      </c>
      <c r="L187" s="183"/>
      <c r="M187" s="187"/>
      <c r="N187" s="188"/>
      <c r="O187" s="188"/>
      <c r="P187" s="188"/>
      <c r="Q187" s="188"/>
      <c r="R187" s="188"/>
      <c r="S187" s="188"/>
      <c r="T187" s="189"/>
      <c r="AT187" s="184" t="s">
        <v>128</v>
      </c>
      <c r="AU187" s="184" t="s">
        <v>80</v>
      </c>
      <c r="AV187" s="182" t="s">
        <v>80</v>
      </c>
      <c r="AW187" s="182" t="s">
        <v>2</v>
      </c>
      <c r="AX187" s="182" t="s">
        <v>78</v>
      </c>
      <c r="AY187" s="184" t="s">
        <v>120</v>
      </c>
    </row>
    <row r="188" s="22" customFormat="true" ht="16.5" hidden="false" customHeight="true" outlineLevel="0" collapsed="false">
      <c r="A188" s="17"/>
      <c r="B188" s="160"/>
      <c r="C188" s="161" t="s">
        <v>373</v>
      </c>
      <c r="D188" s="161" t="s">
        <v>122</v>
      </c>
      <c r="E188" s="162" t="s">
        <v>374</v>
      </c>
      <c r="F188" s="163" t="s">
        <v>375</v>
      </c>
      <c r="G188" s="164" t="s">
        <v>154</v>
      </c>
      <c r="H188" s="165" t="n">
        <v>5.1</v>
      </c>
      <c r="I188" s="166" t="n">
        <v>0</v>
      </c>
      <c r="J188" s="166" t="n">
        <f aca="false">ROUND(I188*H188,2)</f>
        <v>0</v>
      </c>
      <c r="K188" s="167"/>
      <c r="L188" s="18"/>
      <c r="M188" s="168"/>
      <c r="N188" s="169" t="s">
        <v>35</v>
      </c>
      <c r="O188" s="170" t="n">
        <v>1.196</v>
      </c>
      <c r="P188" s="170" t="n">
        <f aca="false">O188*H188</f>
        <v>6.0996</v>
      </c>
      <c r="Q188" s="170" t="n">
        <v>0</v>
      </c>
      <c r="R188" s="170" t="n">
        <f aca="false">Q188*H188</f>
        <v>0</v>
      </c>
      <c r="S188" s="170" t="n">
        <v>0</v>
      </c>
      <c r="T188" s="171" t="n">
        <f aca="false">S188*H188</f>
        <v>0</v>
      </c>
      <c r="U188" s="17"/>
      <c r="V188" s="17"/>
      <c r="W188" s="17"/>
      <c r="X188" s="17"/>
      <c r="Y188" s="17"/>
      <c r="Z188" s="17"/>
      <c r="AA188" s="17"/>
      <c r="AB188" s="17"/>
      <c r="AC188" s="17"/>
      <c r="AD188" s="17"/>
      <c r="AE188" s="17"/>
      <c r="AR188" s="172" t="s">
        <v>126</v>
      </c>
      <c r="AT188" s="172" t="s">
        <v>122</v>
      </c>
      <c r="AU188" s="172" t="s">
        <v>80</v>
      </c>
      <c r="AY188" s="3" t="s">
        <v>120</v>
      </c>
      <c r="BE188" s="173" t="n">
        <f aca="false">IF(N188="základní",J188,0)</f>
        <v>0</v>
      </c>
      <c r="BF188" s="173" t="n">
        <f aca="false">IF(N188="snížená",J188,0)</f>
        <v>0</v>
      </c>
      <c r="BG188" s="173" t="n">
        <f aca="false">IF(N188="zákl. přenesená",J188,0)</f>
        <v>0</v>
      </c>
      <c r="BH188" s="173" t="n">
        <f aca="false">IF(N188="sníž. přenesená",J188,0)</f>
        <v>0</v>
      </c>
      <c r="BI188" s="173" t="n">
        <f aca="false">IF(N188="nulová",J188,0)</f>
        <v>0</v>
      </c>
      <c r="BJ188" s="3" t="s">
        <v>78</v>
      </c>
      <c r="BK188" s="173" t="n">
        <f aca="false">ROUND(I188*H188,2)</f>
        <v>0</v>
      </c>
      <c r="BL188" s="3" t="s">
        <v>126</v>
      </c>
      <c r="BM188" s="172" t="s">
        <v>376</v>
      </c>
    </row>
    <row r="189" s="174" customFormat="true" ht="12.8" hidden="false" customHeight="false" outlineLevel="0" collapsed="false">
      <c r="B189" s="175"/>
      <c r="D189" s="176" t="s">
        <v>128</v>
      </c>
      <c r="E189" s="177"/>
      <c r="F189" s="178" t="s">
        <v>377</v>
      </c>
      <c r="H189" s="177"/>
      <c r="L189" s="175"/>
      <c r="M189" s="179"/>
      <c r="N189" s="180"/>
      <c r="O189" s="180"/>
      <c r="P189" s="180"/>
      <c r="Q189" s="180"/>
      <c r="R189" s="180"/>
      <c r="S189" s="180"/>
      <c r="T189" s="181"/>
      <c r="AT189" s="177" t="s">
        <v>128</v>
      </c>
      <c r="AU189" s="177" t="s">
        <v>80</v>
      </c>
      <c r="AV189" s="174" t="s">
        <v>78</v>
      </c>
      <c r="AW189" s="174" t="s">
        <v>27</v>
      </c>
      <c r="AX189" s="174" t="s">
        <v>70</v>
      </c>
      <c r="AY189" s="177" t="s">
        <v>120</v>
      </c>
    </row>
    <row r="190" s="182" customFormat="true" ht="12.8" hidden="false" customHeight="false" outlineLevel="0" collapsed="false">
      <c r="B190" s="183"/>
      <c r="D190" s="176" t="s">
        <v>128</v>
      </c>
      <c r="E190" s="184"/>
      <c r="F190" s="185" t="s">
        <v>378</v>
      </c>
      <c r="H190" s="186" t="n">
        <v>5.1</v>
      </c>
      <c r="L190" s="183"/>
      <c r="M190" s="187"/>
      <c r="N190" s="188"/>
      <c r="O190" s="188"/>
      <c r="P190" s="188"/>
      <c r="Q190" s="188"/>
      <c r="R190" s="188"/>
      <c r="S190" s="188"/>
      <c r="T190" s="189"/>
      <c r="AT190" s="184" t="s">
        <v>128</v>
      </c>
      <c r="AU190" s="184" t="s">
        <v>80</v>
      </c>
      <c r="AV190" s="182" t="s">
        <v>80</v>
      </c>
      <c r="AW190" s="182" t="s">
        <v>27</v>
      </c>
      <c r="AX190" s="182" t="s">
        <v>78</v>
      </c>
      <c r="AY190" s="184" t="s">
        <v>120</v>
      </c>
    </row>
    <row r="191" s="22" customFormat="true" ht="16.5" hidden="false" customHeight="true" outlineLevel="0" collapsed="false">
      <c r="A191" s="17"/>
      <c r="B191" s="160"/>
      <c r="C191" s="161" t="s">
        <v>379</v>
      </c>
      <c r="D191" s="161" t="s">
        <v>122</v>
      </c>
      <c r="E191" s="162" t="s">
        <v>380</v>
      </c>
      <c r="F191" s="163" t="s">
        <v>381</v>
      </c>
      <c r="G191" s="164" t="s">
        <v>154</v>
      </c>
      <c r="H191" s="165" t="n">
        <v>5.1</v>
      </c>
      <c r="I191" s="166" t="n">
        <v>0</v>
      </c>
      <c r="J191" s="166" t="n">
        <f aca="false">ROUND(I191*H191,2)</f>
        <v>0</v>
      </c>
      <c r="K191" s="167"/>
      <c r="L191" s="18"/>
      <c r="M191" s="168"/>
      <c r="N191" s="169" t="s">
        <v>35</v>
      </c>
      <c r="O191" s="170" t="n">
        <v>0.452</v>
      </c>
      <c r="P191" s="170" t="n">
        <f aca="false">O191*H191</f>
        <v>2.3052</v>
      </c>
      <c r="Q191" s="170" t="n">
        <v>0</v>
      </c>
      <c r="R191" s="170" t="n">
        <f aca="false">Q191*H191</f>
        <v>0</v>
      </c>
      <c r="S191" s="170" t="n">
        <v>0</v>
      </c>
      <c r="T191" s="171" t="n">
        <f aca="false">S191*H191</f>
        <v>0</v>
      </c>
      <c r="U191" s="17"/>
      <c r="V191" s="17"/>
      <c r="W191" s="17"/>
      <c r="X191" s="17"/>
      <c r="Y191" s="17"/>
      <c r="Z191" s="17"/>
      <c r="AA191" s="17"/>
      <c r="AB191" s="17"/>
      <c r="AC191" s="17"/>
      <c r="AD191" s="17"/>
      <c r="AE191" s="17"/>
      <c r="AR191" s="172" t="s">
        <v>126</v>
      </c>
      <c r="AT191" s="172" t="s">
        <v>122</v>
      </c>
      <c r="AU191" s="172" t="s">
        <v>80</v>
      </c>
      <c r="AY191" s="3" t="s">
        <v>120</v>
      </c>
      <c r="BE191" s="173" t="n">
        <f aca="false">IF(N191="základní",J191,0)</f>
        <v>0</v>
      </c>
      <c r="BF191" s="173" t="n">
        <f aca="false">IF(N191="snížená",J191,0)</f>
        <v>0</v>
      </c>
      <c r="BG191" s="173" t="n">
        <f aca="false">IF(N191="zákl. přenesená",J191,0)</f>
        <v>0</v>
      </c>
      <c r="BH191" s="173" t="n">
        <f aca="false">IF(N191="sníž. přenesená",J191,0)</f>
        <v>0</v>
      </c>
      <c r="BI191" s="173" t="n">
        <f aca="false">IF(N191="nulová",J191,0)</f>
        <v>0</v>
      </c>
      <c r="BJ191" s="3" t="s">
        <v>78</v>
      </c>
      <c r="BK191" s="173" t="n">
        <f aca="false">ROUND(I191*H191,2)</f>
        <v>0</v>
      </c>
      <c r="BL191" s="3" t="s">
        <v>126</v>
      </c>
      <c r="BM191" s="172" t="s">
        <v>382</v>
      </c>
    </row>
    <row r="192" s="22" customFormat="true" ht="24" hidden="false" customHeight="true" outlineLevel="0" collapsed="false">
      <c r="A192" s="17"/>
      <c r="B192" s="160"/>
      <c r="C192" s="161" t="s">
        <v>383</v>
      </c>
      <c r="D192" s="161" t="s">
        <v>122</v>
      </c>
      <c r="E192" s="162" t="s">
        <v>384</v>
      </c>
      <c r="F192" s="163" t="s">
        <v>385</v>
      </c>
      <c r="G192" s="164" t="s">
        <v>154</v>
      </c>
      <c r="H192" s="165" t="n">
        <v>5.17</v>
      </c>
      <c r="I192" s="166" t="n">
        <v>0</v>
      </c>
      <c r="J192" s="166" t="n">
        <f aca="false">ROUND(I192*H192,2)</f>
        <v>0</v>
      </c>
      <c r="K192" s="167"/>
      <c r="L192" s="18"/>
      <c r="M192" s="168"/>
      <c r="N192" s="169" t="s">
        <v>35</v>
      </c>
      <c r="O192" s="170" t="n">
        <v>0.028</v>
      </c>
      <c r="P192" s="170" t="n">
        <f aca="false">O192*H192</f>
        <v>0.14476</v>
      </c>
      <c r="Q192" s="170" t="n">
        <v>0</v>
      </c>
      <c r="R192" s="170" t="n">
        <f aca="false">Q192*H192</f>
        <v>0</v>
      </c>
      <c r="S192" s="170" t="n">
        <v>0</v>
      </c>
      <c r="T192" s="171" t="n">
        <f aca="false">S192*H192</f>
        <v>0</v>
      </c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  <c r="AE192" s="17"/>
      <c r="AR192" s="172" t="s">
        <v>126</v>
      </c>
      <c r="AT192" s="172" t="s">
        <v>122</v>
      </c>
      <c r="AU192" s="172" t="s">
        <v>80</v>
      </c>
      <c r="AY192" s="3" t="s">
        <v>120</v>
      </c>
      <c r="BE192" s="173" t="n">
        <f aca="false">IF(N192="základní",J192,0)</f>
        <v>0</v>
      </c>
      <c r="BF192" s="173" t="n">
        <f aca="false">IF(N192="snížená",J192,0)</f>
        <v>0</v>
      </c>
      <c r="BG192" s="173" t="n">
        <f aca="false">IF(N192="zákl. přenesená",J192,0)</f>
        <v>0</v>
      </c>
      <c r="BH192" s="173" t="n">
        <f aca="false">IF(N192="sníž. přenesená",J192,0)</f>
        <v>0</v>
      </c>
      <c r="BI192" s="173" t="n">
        <f aca="false">IF(N192="nulová",J192,0)</f>
        <v>0</v>
      </c>
      <c r="BJ192" s="3" t="s">
        <v>78</v>
      </c>
      <c r="BK192" s="173" t="n">
        <f aca="false">ROUND(I192*H192,2)</f>
        <v>0</v>
      </c>
      <c r="BL192" s="3" t="s">
        <v>126</v>
      </c>
      <c r="BM192" s="172" t="s">
        <v>386</v>
      </c>
    </row>
    <row r="193" s="22" customFormat="true" ht="24" hidden="false" customHeight="true" outlineLevel="0" collapsed="false">
      <c r="A193" s="17"/>
      <c r="B193" s="160"/>
      <c r="C193" s="161" t="s">
        <v>387</v>
      </c>
      <c r="D193" s="161" t="s">
        <v>122</v>
      </c>
      <c r="E193" s="162" t="s">
        <v>388</v>
      </c>
      <c r="F193" s="163" t="s">
        <v>389</v>
      </c>
      <c r="G193" s="164" t="s">
        <v>174</v>
      </c>
      <c r="H193" s="165" t="n">
        <v>0.001</v>
      </c>
      <c r="I193" s="166" t="n">
        <v>0</v>
      </c>
      <c r="J193" s="166" t="n">
        <f aca="false">ROUND(I193*H193,2)</f>
        <v>0</v>
      </c>
      <c r="K193" s="167"/>
      <c r="L193" s="18"/>
      <c r="M193" s="168"/>
      <c r="N193" s="169" t="s">
        <v>35</v>
      </c>
      <c r="O193" s="170" t="n">
        <v>94.286</v>
      </c>
      <c r="P193" s="170" t="n">
        <f aca="false">O193*H193</f>
        <v>0.094286</v>
      </c>
      <c r="Q193" s="170" t="n">
        <v>0</v>
      </c>
      <c r="R193" s="170" t="n">
        <f aca="false">Q193*H193</f>
        <v>0</v>
      </c>
      <c r="S193" s="170" t="n">
        <v>0</v>
      </c>
      <c r="T193" s="171" t="n">
        <f aca="false">S193*H193</f>
        <v>0</v>
      </c>
      <c r="U193" s="17"/>
      <c r="V193" s="17"/>
      <c r="W193" s="17"/>
      <c r="X193" s="17"/>
      <c r="Y193" s="17"/>
      <c r="Z193" s="17"/>
      <c r="AA193" s="17"/>
      <c r="AB193" s="17"/>
      <c r="AC193" s="17"/>
      <c r="AD193" s="17"/>
      <c r="AE193" s="17"/>
      <c r="AR193" s="172" t="s">
        <v>126</v>
      </c>
      <c r="AT193" s="172" t="s">
        <v>122</v>
      </c>
      <c r="AU193" s="172" t="s">
        <v>80</v>
      </c>
      <c r="AY193" s="3" t="s">
        <v>120</v>
      </c>
      <c r="BE193" s="173" t="n">
        <f aca="false">IF(N193="základní",J193,0)</f>
        <v>0</v>
      </c>
      <c r="BF193" s="173" t="n">
        <f aca="false">IF(N193="snížená",J193,0)</f>
        <v>0</v>
      </c>
      <c r="BG193" s="173" t="n">
        <f aca="false">IF(N193="zákl. přenesená",J193,0)</f>
        <v>0</v>
      </c>
      <c r="BH193" s="173" t="n">
        <f aca="false">IF(N193="sníž. přenesená",J193,0)</f>
        <v>0</v>
      </c>
      <c r="BI193" s="173" t="n">
        <f aca="false">IF(N193="nulová",J193,0)</f>
        <v>0</v>
      </c>
      <c r="BJ193" s="3" t="s">
        <v>78</v>
      </c>
      <c r="BK193" s="173" t="n">
        <f aca="false">ROUND(I193*H193,2)</f>
        <v>0</v>
      </c>
      <c r="BL193" s="3" t="s">
        <v>126</v>
      </c>
      <c r="BM193" s="172" t="s">
        <v>390</v>
      </c>
    </row>
    <row r="194" s="174" customFormat="true" ht="12.8" hidden="false" customHeight="false" outlineLevel="0" collapsed="false">
      <c r="B194" s="175"/>
      <c r="D194" s="176" t="s">
        <v>128</v>
      </c>
      <c r="E194" s="177"/>
      <c r="F194" s="178" t="s">
        <v>391</v>
      </c>
      <c r="H194" s="177"/>
      <c r="L194" s="175"/>
      <c r="M194" s="179"/>
      <c r="N194" s="180"/>
      <c r="O194" s="180"/>
      <c r="P194" s="180"/>
      <c r="Q194" s="180"/>
      <c r="R194" s="180"/>
      <c r="S194" s="180"/>
      <c r="T194" s="181"/>
      <c r="AT194" s="177" t="s">
        <v>128</v>
      </c>
      <c r="AU194" s="177" t="s">
        <v>80</v>
      </c>
      <c r="AV194" s="174" t="s">
        <v>78</v>
      </c>
      <c r="AW194" s="174" t="s">
        <v>27</v>
      </c>
      <c r="AX194" s="174" t="s">
        <v>70</v>
      </c>
      <c r="AY194" s="177" t="s">
        <v>120</v>
      </c>
    </row>
    <row r="195" s="182" customFormat="true" ht="12.8" hidden="false" customHeight="false" outlineLevel="0" collapsed="false">
      <c r="B195" s="183"/>
      <c r="D195" s="176" t="s">
        <v>128</v>
      </c>
      <c r="E195" s="184"/>
      <c r="F195" s="185" t="s">
        <v>392</v>
      </c>
      <c r="H195" s="186" t="n">
        <v>0.001</v>
      </c>
      <c r="L195" s="183"/>
      <c r="M195" s="187"/>
      <c r="N195" s="188"/>
      <c r="O195" s="188"/>
      <c r="P195" s="188"/>
      <c r="Q195" s="188"/>
      <c r="R195" s="188"/>
      <c r="S195" s="188"/>
      <c r="T195" s="189"/>
      <c r="AT195" s="184" t="s">
        <v>128</v>
      </c>
      <c r="AU195" s="184" t="s">
        <v>80</v>
      </c>
      <c r="AV195" s="182" t="s">
        <v>80</v>
      </c>
      <c r="AW195" s="182" t="s">
        <v>27</v>
      </c>
      <c r="AX195" s="182" t="s">
        <v>78</v>
      </c>
      <c r="AY195" s="184" t="s">
        <v>120</v>
      </c>
    </row>
    <row r="196" s="22" customFormat="true" ht="16.5" hidden="false" customHeight="true" outlineLevel="0" collapsed="false">
      <c r="A196" s="17"/>
      <c r="B196" s="160"/>
      <c r="C196" s="198" t="s">
        <v>393</v>
      </c>
      <c r="D196" s="198" t="s">
        <v>171</v>
      </c>
      <c r="E196" s="199" t="s">
        <v>394</v>
      </c>
      <c r="F196" s="200" t="s">
        <v>395</v>
      </c>
      <c r="G196" s="201" t="s">
        <v>179</v>
      </c>
      <c r="H196" s="202" t="n">
        <v>34</v>
      </c>
      <c r="I196" s="203" t="n">
        <v>0</v>
      </c>
      <c r="J196" s="203" t="n">
        <f aca="false">ROUND(I196*H196,2)</f>
        <v>0</v>
      </c>
      <c r="K196" s="204"/>
      <c r="L196" s="205"/>
      <c r="M196" s="206"/>
      <c r="N196" s="207" t="s">
        <v>35</v>
      </c>
      <c r="O196" s="170" t="n">
        <v>0</v>
      </c>
      <c r="P196" s="170" t="n">
        <f aca="false">O196*H196</f>
        <v>0</v>
      </c>
      <c r="Q196" s="170" t="n">
        <v>0.001</v>
      </c>
      <c r="R196" s="170" t="n">
        <f aca="false">Q196*H196</f>
        <v>0.034</v>
      </c>
      <c r="S196" s="170" t="n">
        <v>0</v>
      </c>
      <c r="T196" s="171" t="n">
        <f aca="false">S196*H196</f>
        <v>0</v>
      </c>
      <c r="U196" s="17"/>
      <c r="V196" s="17"/>
      <c r="W196" s="17"/>
      <c r="X196" s="17"/>
      <c r="Y196" s="17"/>
      <c r="Z196" s="17"/>
      <c r="AA196" s="17"/>
      <c r="AB196" s="17"/>
      <c r="AC196" s="17"/>
      <c r="AD196" s="17"/>
      <c r="AE196" s="17"/>
      <c r="AR196" s="172" t="s">
        <v>158</v>
      </c>
      <c r="AT196" s="172" t="s">
        <v>171</v>
      </c>
      <c r="AU196" s="172" t="s">
        <v>80</v>
      </c>
      <c r="AY196" s="3" t="s">
        <v>120</v>
      </c>
      <c r="BE196" s="173" t="n">
        <f aca="false">IF(N196="základní",J196,0)</f>
        <v>0</v>
      </c>
      <c r="BF196" s="173" t="n">
        <f aca="false">IF(N196="snížená",J196,0)</f>
        <v>0</v>
      </c>
      <c r="BG196" s="173" t="n">
        <f aca="false">IF(N196="zákl. přenesená",J196,0)</f>
        <v>0</v>
      </c>
      <c r="BH196" s="173" t="n">
        <f aca="false">IF(N196="sníž. přenesená",J196,0)</f>
        <v>0</v>
      </c>
      <c r="BI196" s="173" t="n">
        <f aca="false">IF(N196="nulová",J196,0)</f>
        <v>0</v>
      </c>
      <c r="BJ196" s="3" t="s">
        <v>78</v>
      </c>
      <c r="BK196" s="173" t="n">
        <f aca="false">ROUND(I196*H196,2)</f>
        <v>0</v>
      </c>
      <c r="BL196" s="3" t="s">
        <v>126</v>
      </c>
      <c r="BM196" s="172" t="s">
        <v>396</v>
      </c>
    </row>
    <row r="197" s="174" customFormat="true" ht="12.8" hidden="false" customHeight="false" outlineLevel="0" collapsed="false">
      <c r="B197" s="175"/>
      <c r="D197" s="176" t="s">
        <v>128</v>
      </c>
      <c r="E197" s="177"/>
      <c r="F197" s="178" t="s">
        <v>397</v>
      </c>
      <c r="H197" s="177"/>
      <c r="L197" s="175"/>
      <c r="M197" s="179"/>
      <c r="N197" s="180"/>
      <c r="O197" s="180"/>
      <c r="P197" s="180"/>
      <c r="Q197" s="180"/>
      <c r="R197" s="180"/>
      <c r="S197" s="180"/>
      <c r="T197" s="181"/>
      <c r="AT197" s="177" t="s">
        <v>128</v>
      </c>
      <c r="AU197" s="177" t="s">
        <v>80</v>
      </c>
      <c r="AV197" s="174" t="s">
        <v>78</v>
      </c>
      <c r="AW197" s="174" t="s">
        <v>27</v>
      </c>
      <c r="AX197" s="174" t="s">
        <v>70</v>
      </c>
      <c r="AY197" s="177" t="s">
        <v>120</v>
      </c>
    </row>
    <row r="198" s="182" customFormat="true" ht="12.8" hidden="false" customHeight="false" outlineLevel="0" collapsed="false">
      <c r="B198" s="183"/>
      <c r="D198" s="176" t="s">
        <v>128</v>
      </c>
      <c r="E198" s="184"/>
      <c r="F198" s="185" t="s">
        <v>398</v>
      </c>
      <c r="H198" s="186" t="n">
        <v>34</v>
      </c>
      <c r="L198" s="183"/>
      <c r="M198" s="187"/>
      <c r="N198" s="188"/>
      <c r="O198" s="188"/>
      <c r="P198" s="188"/>
      <c r="Q198" s="188"/>
      <c r="R198" s="188"/>
      <c r="S198" s="188"/>
      <c r="T198" s="189"/>
      <c r="AT198" s="184" t="s">
        <v>128</v>
      </c>
      <c r="AU198" s="184" t="s">
        <v>80</v>
      </c>
      <c r="AV198" s="182" t="s">
        <v>80</v>
      </c>
      <c r="AW198" s="182" t="s">
        <v>27</v>
      </c>
      <c r="AX198" s="182" t="s">
        <v>78</v>
      </c>
      <c r="AY198" s="184" t="s">
        <v>120</v>
      </c>
    </row>
    <row r="199" s="22" customFormat="true" ht="16.5" hidden="false" customHeight="true" outlineLevel="0" collapsed="false">
      <c r="A199" s="17"/>
      <c r="B199" s="160"/>
      <c r="C199" s="161" t="s">
        <v>399</v>
      </c>
      <c r="D199" s="161" t="s">
        <v>122</v>
      </c>
      <c r="E199" s="162" t="s">
        <v>400</v>
      </c>
      <c r="F199" s="163" t="s">
        <v>401</v>
      </c>
      <c r="G199" s="164" t="s">
        <v>154</v>
      </c>
      <c r="H199" s="165" t="n">
        <v>1.534</v>
      </c>
      <c r="I199" s="166" t="n">
        <v>0</v>
      </c>
      <c r="J199" s="166" t="n">
        <f aca="false">ROUND(I199*H199,2)</f>
        <v>0</v>
      </c>
      <c r="K199" s="167"/>
      <c r="L199" s="18"/>
      <c r="M199" s="168"/>
      <c r="N199" s="169" t="s">
        <v>35</v>
      </c>
      <c r="O199" s="170" t="n">
        <v>1.231</v>
      </c>
      <c r="P199" s="170" t="n">
        <f aca="false">O199*H199</f>
        <v>1.888354</v>
      </c>
      <c r="Q199" s="170" t="n">
        <v>0</v>
      </c>
      <c r="R199" s="170" t="n">
        <f aca="false">Q199*H199</f>
        <v>0</v>
      </c>
      <c r="S199" s="170" t="n">
        <v>0</v>
      </c>
      <c r="T199" s="171" t="n">
        <f aca="false">S199*H199</f>
        <v>0</v>
      </c>
      <c r="U199" s="17"/>
      <c r="V199" s="17"/>
      <c r="W199" s="17"/>
      <c r="X199" s="17"/>
      <c r="Y199" s="17"/>
      <c r="Z199" s="17"/>
      <c r="AA199" s="17"/>
      <c r="AB199" s="17"/>
      <c r="AC199" s="17"/>
      <c r="AD199" s="17"/>
      <c r="AE199" s="17"/>
      <c r="AR199" s="172" t="s">
        <v>126</v>
      </c>
      <c r="AT199" s="172" t="s">
        <v>122</v>
      </c>
      <c r="AU199" s="172" t="s">
        <v>80</v>
      </c>
      <c r="AY199" s="3" t="s">
        <v>120</v>
      </c>
      <c r="BE199" s="173" t="n">
        <f aca="false">IF(N199="základní",J199,0)</f>
        <v>0</v>
      </c>
      <c r="BF199" s="173" t="n">
        <f aca="false">IF(N199="snížená",J199,0)</f>
        <v>0</v>
      </c>
      <c r="BG199" s="173" t="n">
        <f aca="false">IF(N199="zákl. přenesená",J199,0)</f>
        <v>0</v>
      </c>
      <c r="BH199" s="173" t="n">
        <f aca="false">IF(N199="sníž. přenesená",J199,0)</f>
        <v>0</v>
      </c>
      <c r="BI199" s="173" t="n">
        <f aca="false">IF(N199="nulová",J199,0)</f>
        <v>0</v>
      </c>
      <c r="BJ199" s="3" t="s">
        <v>78</v>
      </c>
      <c r="BK199" s="173" t="n">
        <f aca="false">ROUND(I199*H199,2)</f>
        <v>0</v>
      </c>
      <c r="BL199" s="3" t="s">
        <v>126</v>
      </c>
      <c r="BM199" s="172" t="s">
        <v>402</v>
      </c>
    </row>
    <row r="200" s="174" customFormat="true" ht="12.8" hidden="false" customHeight="false" outlineLevel="0" collapsed="false">
      <c r="B200" s="175"/>
      <c r="D200" s="176" t="s">
        <v>128</v>
      </c>
      <c r="E200" s="177"/>
      <c r="F200" s="178" t="s">
        <v>403</v>
      </c>
      <c r="H200" s="177"/>
      <c r="L200" s="175"/>
      <c r="M200" s="179"/>
      <c r="N200" s="180"/>
      <c r="O200" s="180"/>
      <c r="P200" s="180"/>
      <c r="Q200" s="180"/>
      <c r="R200" s="180"/>
      <c r="S200" s="180"/>
      <c r="T200" s="181"/>
      <c r="AT200" s="177" t="s">
        <v>128</v>
      </c>
      <c r="AU200" s="177" t="s">
        <v>80</v>
      </c>
      <c r="AV200" s="174" t="s">
        <v>78</v>
      </c>
      <c r="AW200" s="174" t="s">
        <v>27</v>
      </c>
      <c r="AX200" s="174" t="s">
        <v>70</v>
      </c>
      <c r="AY200" s="177" t="s">
        <v>120</v>
      </c>
    </row>
    <row r="201" s="182" customFormat="true" ht="12.8" hidden="false" customHeight="false" outlineLevel="0" collapsed="false">
      <c r="B201" s="183"/>
      <c r="D201" s="176" t="s">
        <v>128</v>
      </c>
      <c r="E201" s="184"/>
      <c r="F201" s="185" t="s">
        <v>404</v>
      </c>
      <c r="H201" s="186" t="n">
        <v>0.707</v>
      </c>
      <c r="L201" s="183"/>
      <c r="M201" s="187"/>
      <c r="N201" s="188"/>
      <c r="O201" s="188"/>
      <c r="P201" s="188"/>
      <c r="Q201" s="188"/>
      <c r="R201" s="188"/>
      <c r="S201" s="188"/>
      <c r="T201" s="189"/>
      <c r="AT201" s="184" t="s">
        <v>128</v>
      </c>
      <c r="AU201" s="184" t="s">
        <v>80</v>
      </c>
      <c r="AV201" s="182" t="s">
        <v>80</v>
      </c>
      <c r="AW201" s="182" t="s">
        <v>27</v>
      </c>
      <c r="AX201" s="182" t="s">
        <v>70</v>
      </c>
      <c r="AY201" s="184" t="s">
        <v>120</v>
      </c>
    </row>
    <row r="202" s="182" customFormat="true" ht="12.8" hidden="false" customHeight="false" outlineLevel="0" collapsed="false">
      <c r="B202" s="183"/>
      <c r="D202" s="176" t="s">
        <v>128</v>
      </c>
      <c r="E202" s="184"/>
      <c r="F202" s="185" t="s">
        <v>405</v>
      </c>
      <c r="H202" s="186" t="n">
        <v>0.827</v>
      </c>
      <c r="L202" s="183"/>
      <c r="M202" s="187"/>
      <c r="N202" s="188"/>
      <c r="O202" s="188"/>
      <c r="P202" s="188"/>
      <c r="Q202" s="188"/>
      <c r="R202" s="188"/>
      <c r="S202" s="188"/>
      <c r="T202" s="189"/>
      <c r="AT202" s="184" t="s">
        <v>128</v>
      </c>
      <c r="AU202" s="184" t="s">
        <v>80</v>
      </c>
      <c r="AV202" s="182" t="s">
        <v>80</v>
      </c>
      <c r="AW202" s="182" t="s">
        <v>27</v>
      </c>
      <c r="AX202" s="182" t="s">
        <v>70</v>
      </c>
      <c r="AY202" s="184" t="s">
        <v>120</v>
      </c>
    </row>
    <row r="203" s="190" customFormat="true" ht="12.8" hidden="false" customHeight="false" outlineLevel="0" collapsed="false">
      <c r="B203" s="191"/>
      <c r="D203" s="176" t="s">
        <v>128</v>
      </c>
      <c r="E203" s="192"/>
      <c r="F203" s="193" t="s">
        <v>136</v>
      </c>
      <c r="H203" s="194" t="n">
        <v>1.534</v>
      </c>
      <c r="L203" s="191"/>
      <c r="M203" s="195"/>
      <c r="N203" s="196"/>
      <c r="O203" s="196"/>
      <c r="P203" s="196"/>
      <c r="Q203" s="196"/>
      <c r="R203" s="196"/>
      <c r="S203" s="196"/>
      <c r="T203" s="197"/>
      <c r="AT203" s="192" t="s">
        <v>128</v>
      </c>
      <c r="AU203" s="192" t="s">
        <v>80</v>
      </c>
      <c r="AV203" s="190" t="s">
        <v>126</v>
      </c>
      <c r="AW203" s="190" t="s">
        <v>27</v>
      </c>
      <c r="AX203" s="190" t="s">
        <v>78</v>
      </c>
      <c r="AY203" s="192" t="s">
        <v>120</v>
      </c>
    </row>
    <row r="204" s="22" customFormat="true" ht="24" hidden="false" customHeight="true" outlineLevel="0" collapsed="false">
      <c r="A204" s="17"/>
      <c r="B204" s="160"/>
      <c r="C204" s="161" t="s">
        <v>406</v>
      </c>
      <c r="D204" s="161" t="s">
        <v>122</v>
      </c>
      <c r="E204" s="162" t="s">
        <v>407</v>
      </c>
      <c r="F204" s="163" t="s">
        <v>408</v>
      </c>
      <c r="G204" s="164" t="s">
        <v>174</v>
      </c>
      <c r="H204" s="165" t="n">
        <v>8.037</v>
      </c>
      <c r="I204" s="166" t="n">
        <v>0</v>
      </c>
      <c r="J204" s="166" t="n">
        <f aca="false">ROUND(I204*H204,2)</f>
        <v>0</v>
      </c>
      <c r="K204" s="167"/>
      <c r="L204" s="18"/>
      <c r="M204" s="168"/>
      <c r="N204" s="169" t="s">
        <v>35</v>
      </c>
      <c r="O204" s="170" t="n">
        <v>2.003</v>
      </c>
      <c r="P204" s="170" t="n">
        <f aca="false">O204*H204</f>
        <v>16.098111</v>
      </c>
      <c r="Q204" s="170" t="n">
        <v>0</v>
      </c>
      <c r="R204" s="170" t="n">
        <f aca="false">Q204*H204</f>
        <v>0</v>
      </c>
      <c r="S204" s="170" t="n">
        <v>0</v>
      </c>
      <c r="T204" s="171" t="n">
        <f aca="false">S204*H204</f>
        <v>0</v>
      </c>
      <c r="U204" s="17"/>
      <c r="V204" s="17"/>
      <c r="W204" s="17"/>
      <c r="X204" s="17"/>
      <c r="Y204" s="17"/>
      <c r="Z204" s="17"/>
      <c r="AA204" s="17"/>
      <c r="AB204" s="17"/>
      <c r="AC204" s="17"/>
      <c r="AD204" s="17"/>
      <c r="AE204" s="17"/>
      <c r="AR204" s="172" t="s">
        <v>126</v>
      </c>
      <c r="AT204" s="172" t="s">
        <v>122</v>
      </c>
      <c r="AU204" s="172" t="s">
        <v>80</v>
      </c>
      <c r="AY204" s="3" t="s">
        <v>120</v>
      </c>
      <c r="BE204" s="173" t="n">
        <f aca="false">IF(N204="základní",J204,0)</f>
        <v>0</v>
      </c>
      <c r="BF204" s="173" t="n">
        <f aca="false">IF(N204="snížená",J204,0)</f>
        <v>0</v>
      </c>
      <c r="BG204" s="173" t="n">
        <f aca="false">IF(N204="zákl. přenesená",J204,0)</f>
        <v>0</v>
      </c>
      <c r="BH204" s="173" t="n">
        <f aca="false">IF(N204="sníž. přenesená",J204,0)</f>
        <v>0</v>
      </c>
      <c r="BI204" s="173" t="n">
        <f aca="false">IF(N204="nulová",J204,0)</f>
        <v>0</v>
      </c>
      <c r="BJ204" s="3" t="s">
        <v>78</v>
      </c>
      <c r="BK204" s="173" t="n">
        <f aca="false">ROUND(I204*H204,2)</f>
        <v>0</v>
      </c>
      <c r="BL204" s="3" t="s">
        <v>126</v>
      </c>
      <c r="BM204" s="172" t="s">
        <v>409</v>
      </c>
    </row>
    <row r="205" s="147" customFormat="true" ht="22.8" hidden="false" customHeight="true" outlineLevel="0" collapsed="false">
      <c r="B205" s="148"/>
      <c r="D205" s="149" t="s">
        <v>69</v>
      </c>
      <c r="E205" s="158" t="s">
        <v>410</v>
      </c>
      <c r="F205" s="158" t="s">
        <v>411</v>
      </c>
      <c r="J205" s="159" t="n">
        <f aca="false">BK205</f>
        <v>0</v>
      </c>
      <c r="L205" s="148"/>
      <c r="M205" s="152"/>
      <c r="N205" s="153"/>
      <c r="O205" s="153"/>
      <c r="P205" s="154" t="n">
        <f aca="false">SUM(P206:P240)</f>
        <v>219.397901</v>
      </c>
      <c r="Q205" s="153"/>
      <c r="R205" s="154" t="n">
        <f aca="false">SUM(R206:R240)</f>
        <v>3.55736</v>
      </c>
      <c r="S205" s="153"/>
      <c r="T205" s="155" t="n">
        <f aca="false">SUM(T206:T240)</f>
        <v>0</v>
      </c>
      <c r="AR205" s="149" t="s">
        <v>78</v>
      </c>
      <c r="AT205" s="156" t="s">
        <v>69</v>
      </c>
      <c r="AU205" s="156" t="s">
        <v>78</v>
      </c>
      <c r="AY205" s="149" t="s">
        <v>120</v>
      </c>
      <c r="BK205" s="157" t="n">
        <f aca="false">SUM(BK206:BK240)</f>
        <v>0</v>
      </c>
    </row>
    <row r="206" s="22" customFormat="true" ht="24" hidden="false" customHeight="true" outlineLevel="0" collapsed="false">
      <c r="A206" s="17"/>
      <c r="B206" s="160"/>
      <c r="C206" s="161" t="s">
        <v>412</v>
      </c>
      <c r="D206" s="161" t="s">
        <v>122</v>
      </c>
      <c r="E206" s="162" t="s">
        <v>413</v>
      </c>
      <c r="F206" s="163" t="s">
        <v>414</v>
      </c>
      <c r="G206" s="164" t="s">
        <v>179</v>
      </c>
      <c r="H206" s="165" t="n">
        <v>225</v>
      </c>
      <c r="I206" s="166" t="n">
        <v>0</v>
      </c>
      <c r="J206" s="166" t="n">
        <f aca="false">ROUND(I206*H206,2)</f>
        <v>0</v>
      </c>
      <c r="K206" s="167"/>
      <c r="L206" s="18"/>
      <c r="M206" s="168"/>
      <c r="N206" s="169" t="s">
        <v>35</v>
      </c>
      <c r="O206" s="170" t="n">
        <v>0.425</v>
      </c>
      <c r="P206" s="170" t="n">
        <f aca="false">O206*H206</f>
        <v>95.625</v>
      </c>
      <c r="Q206" s="170" t="n">
        <v>0</v>
      </c>
      <c r="R206" s="170" t="n">
        <f aca="false">Q206*H206</f>
        <v>0</v>
      </c>
      <c r="S206" s="170" t="n">
        <v>0</v>
      </c>
      <c r="T206" s="171" t="n">
        <f aca="false">S206*H206</f>
        <v>0</v>
      </c>
      <c r="U206" s="17"/>
      <c r="V206" s="17"/>
      <c r="W206" s="17"/>
      <c r="X206" s="17"/>
      <c r="Y206" s="17"/>
      <c r="Z206" s="17"/>
      <c r="AA206" s="17"/>
      <c r="AB206" s="17"/>
      <c r="AC206" s="17"/>
      <c r="AD206" s="17"/>
      <c r="AE206" s="17"/>
      <c r="AR206" s="172" t="s">
        <v>126</v>
      </c>
      <c r="AT206" s="172" t="s">
        <v>122</v>
      </c>
      <c r="AU206" s="172" t="s">
        <v>80</v>
      </c>
      <c r="AY206" s="3" t="s">
        <v>120</v>
      </c>
      <c r="BE206" s="173" t="n">
        <f aca="false">IF(N206="základní",J206,0)</f>
        <v>0</v>
      </c>
      <c r="BF206" s="173" t="n">
        <f aca="false">IF(N206="snížená",J206,0)</f>
        <v>0</v>
      </c>
      <c r="BG206" s="173" t="n">
        <f aca="false">IF(N206="zákl. přenesená",J206,0)</f>
        <v>0</v>
      </c>
      <c r="BH206" s="173" t="n">
        <f aca="false">IF(N206="sníž. přenesená",J206,0)</f>
        <v>0</v>
      </c>
      <c r="BI206" s="173" t="n">
        <f aca="false">IF(N206="nulová",J206,0)</f>
        <v>0</v>
      </c>
      <c r="BJ206" s="3" t="s">
        <v>78</v>
      </c>
      <c r="BK206" s="173" t="n">
        <f aca="false">ROUND(I206*H206,2)</f>
        <v>0</v>
      </c>
      <c r="BL206" s="3" t="s">
        <v>126</v>
      </c>
      <c r="BM206" s="172" t="s">
        <v>415</v>
      </c>
    </row>
    <row r="207" customFormat="false" ht="16.5" hidden="false" customHeight="true" outlineLevel="0" collapsed="false">
      <c r="A207" s="17"/>
      <c r="B207" s="160"/>
      <c r="C207" s="198" t="s">
        <v>416</v>
      </c>
      <c r="D207" s="198" t="s">
        <v>171</v>
      </c>
      <c r="E207" s="199" t="s">
        <v>243</v>
      </c>
      <c r="F207" s="200" t="s">
        <v>244</v>
      </c>
      <c r="G207" s="201" t="s">
        <v>154</v>
      </c>
      <c r="H207" s="202" t="n">
        <v>14.063</v>
      </c>
      <c r="I207" s="203" t="n">
        <v>0</v>
      </c>
      <c r="J207" s="203" t="n">
        <f aca="false">ROUND(I207*H207,2)</f>
        <v>0</v>
      </c>
      <c r="K207" s="204"/>
      <c r="L207" s="205"/>
      <c r="M207" s="206"/>
      <c r="N207" s="207" t="s">
        <v>35</v>
      </c>
      <c r="O207" s="170" t="n">
        <v>0</v>
      </c>
      <c r="P207" s="170" t="n">
        <f aca="false">O207*H207</f>
        <v>0</v>
      </c>
      <c r="Q207" s="170" t="n">
        <v>0.22</v>
      </c>
      <c r="R207" s="170" t="n">
        <f aca="false">Q207*H207</f>
        <v>3.09386</v>
      </c>
      <c r="S207" s="170" t="n">
        <v>0</v>
      </c>
      <c r="T207" s="171" t="n">
        <f aca="false">S207*H207</f>
        <v>0</v>
      </c>
      <c r="U207" s="17"/>
      <c r="V207" s="17"/>
      <c r="W207" s="17"/>
      <c r="X207" s="17"/>
      <c r="Y207" s="17"/>
      <c r="Z207" s="17"/>
      <c r="AA207" s="17"/>
      <c r="AB207" s="17"/>
      <c r="AC207" s="17"/>
      <c r="AD207" s="17"/>
      <c r="AE207" s="17"/>
      <c r="AR207" s="172" t="s">
        <v>158</v>
      </c>
      <c r="AT207" s="172" t="s">
        <v>171</v>
      </c>
      <c r="AU207" s="172" t="s">
        <v>80</v>
      </c>
      <c r="AY207" s="3" t="s">
        <v>120</v>
      </c>
      <c r="BE207" s="173" t="n">
        <f aca="false">IF(N207="základní",J207,0)</f>
        <v>0</v>
      </c>
      <c r="BF207" s="173" t="n">
        <f aca="false">IF(N207="snížená",J207,0)</f>
        <v>0</v>
      </c>
      <c r="BG207" s="173" t="n">
        <f aca="false">IF(N207="zákl. přenesená",J207,0)</f>
        <v>0</v>
      </c>
      <c r="BH207" s="173" t="n">
        <f aca="false">IF(N207="sníž. přenesená",J207,0)</f>
        <v>0</v>
      </c>
      <c r="BI207" s="173" t="n">
        <f aca="false">IF(N207="nulová",J207,0)</f>
        <v>0</v>
      </c>
      <c r="BJ207" s="3" t="s">
        <v>78</v>
      </c>
      <c r="BK207" s="173" t="n">
        <f aca="false">ROUND(I207*H207,2)</f>
        <v>0</v>
      </c>
      <c r="BL207" s="3" t="s">
        <v>126</v>
      </c>
      <c r="BM207" s="172" t="s">
        <v>417</v>
      </c>
    </row>
    <row r="208" customFormat="false" ht="16.5" hidden="false" customHeight="true" outlineLevel="0" collapsed="false">
      <c r="A208" s="17"/>
      <c r="B208" s="160"/>
      <c r="C208" s="161" t="s">
        <v>418</v>
      </c>
      <c r="D208" s="161" t="s">
        <v>122</v>
      </c>
      <c r="E208" s="162" t="s">
        <v>419</v>
      </c>
      <c r="F208" s="163" t="s">
        <v>420</v>
      </c>
      <c r="G208" s="164" t="s">
        <v>125</v>
      </c>
      <c r="H208" s="165" t="n">
        <v>45</v>
      </c>
      <c r="I208" s="166" t="n">
        <v>0</v>
      </c>
      <c r="J208" s="166" t="n">
        <f aca="false">ROUND(I208*H208,2)</f>
        <v>0</v>
      </c>
      <c r="K208" s="167"/>
      <c r="L208" s="18"/>
      <c r="M208" s="168"/>
      <c r="N208" s="169" t="s">
        <v>35</v>
      </c>
      <c r="O208" s="170" t="n">
        <v>0.046</v>
      </c>
      <c r="P208" s="170" t="n">
        <f aca="false">O208*H208</f>
        <v>2.07</v>
      </c>
      <c r="Q208" s="170" t="n">
        <v>0</v>
      </c>
      <c r="R208" s="170" t="n">
        <f aca="false">Q208*H208</f>
        <v>0</v>
      </c>
      <c r="S208" s="170" t="n">
        <v>0</v>
      </c>
      <c r="T208" s="171" t="n">
        <f aca="false">S208*H208</f>
        <v>0</v>
      </c>
      <c r="U208" s="17"/>
      <c r="V208" s="17"/>
      <c r="W208" s="17"/>
      <c r="X208" s="17"/>
      <c r="Y208" s="17"/>
      <c r="Z208" s="17"/>
      <c r="AA208" s="17"/>
      <c r="AB208" s="17"/>
      <c r="AC208" s="17"/>
      <c r="AD208" s="17"/>
      <c r="AE208" s="17"/>
      <c r="AR208" s="172" t="s">
        <v>126</v>
      </c>
      <c r="AT208" s="172" t="s">
        <v>122</v>
      </c>
      <c r="AU208" s="172" t="s">
        <v>80</v>
      </c>
      <c r="AY208" s="3" t="s">
        <v>120</v>
      </c>
      <c r="BE208" s="173" t="n">
        <f aca="false">IF(N208="základní",J208,0)</f>
        <v>0</v>
      </c>
      <c r="BF208" s="173" t="n">
        <f aca="false">IF(N208="snížená",J208,0)</f>
        <v>0</v>
      </c>
      <c r="BG208" s="173" t="n">
        <f aca="false">IF(N208="zákl. přenesená",J208,0)</f>
        <v>0</v>
      </c>
      <c r="BH208" s="173" t="n">
        <f aca="false">IF(N208="sníž. přenesená",J208,0)</f>
        <v>0</v>
      </c>
      <c r="BI208" s="173" t="n">
        <f aca="false">IF(N208="nulová",J208,0)</f>
        <v>0</v>
      </c>
      <c r="BJ208" s="3" t="s">
        <v>78</v>
      </c>
      <c r="BK208" s="173" t="n">
        <f aca="false">ROUND(I208*H208,2)</f>
        <v>0</v>
      </c>
      <c r="BL208" s="3" t="s">
        <v>126</v>
      </c>
      <c r="BM208" s="172" t="s">
        <v>421</v>
      </c>
    </row>
    <row r="209" s="174" customFormat="true" ht="12.8" hidden="false" customHeight="false" outlineLevel="0" collapsed="false">
      <c r="B209" s="175"/>
      <c r="D209" s="176" t="s">
        <v>128</v>
      </c>
      <c r="E209" s="177"/>
      <c r="F209" s="178" t="s">
        <v>422</v>
      </c>
      <c r="H209" s="177"/>
      <c r="L209" s="175"/>
      <c r="M209" s="179"/>
      <c r="N209" s="180"/>
      <c r="O209" s="180"/>
      <c r="P209" s="180"/>
      <c r="Q209" s="180"/>
      <c r="R209" s="180"/>
      <c r="S209" s="180"/>
      <c r="T209" s="181"/>
      <c r="AT209" s="177" t="s">
        <v>128</v>
      </c>
      <c r="AU209" s="177" t="s">
        <v>80</v>
      </c>
      <c r="AV209" s="174" t="s">
        <v>78</v>
      </c>
      <c r="AW209" s="174" t="s">
        <v>27</v>
      </c>
      <c r="AX209" s="174" t="s">
        <v>70</v>
      </c>
      <c r="AY209" s="177" t="s">
        <v>120</v>
      </c>
    </row>
    <row r="210" s="182" customFormat="true" ht="12.8" hidden="false" customHeight="false" outlineLevel="0" collapsed="false">
      <c r="B210" s="183"/>
      <c r="D210" s="176" t="s">
        <v>128</v>
      </c>
      <c r="E210" s="184"/>
      <c r="F210" s="185" t="s">
        <v>423</v>
      </c>
      <c r="H210" s="186" t="n">
        <v>45</v>
      </c>
      <c r="L210" s="183"/>
      <c r="M210" s="187"/>
      <c r="N210" s="188"/>
      <c r="O210" s="188"/>
      <c r="P210" s="188"/>
      <c r="Q210" s="188"/>
      <c r="R210" s="188"/>
      <c r="S210" s="188"/>
      <c r="T210" s="189"/>
      <c r="AT210" s="184" t="s">
        <v>128</v>
      </c>
      <c r="AU210" s="184" t="s">
        <v>80</v>
      </c>
      <c r="AV210" s="182" t="s">
        <v>80</v>
      </c>
      <c r="AW210" s="182" t="s">
        <v>27</v>
      </c>
      <c r="AX210" s="182" t="s">
        <v>78</v>
      </c>
      <c r="AY210" s="184" t="s">
        <v>120</v>
      </c>
    </row>
    <row r="211" s="22" customFormat="true" ht="16.5" hidden="false" customHeight="true" outlineLevel="0" collapsed="false">
      <c r="A211" s="17"/>
      <c r="B211" s="160"/>
      <c r="C211" s="161" t="s">
        <v>424</v>
      </c>
      <c r="D211" s="161" t="s">
        <v>122</v>
      </c>
      <c r="E211" s="162" t="s">
        <v>425</v>
      </c>
      <c r="F211" s="163" t="s">
        <v>426</v>
      </c>
      <c r="G211" s="164" t="s">
        <v>125</v>
      </c>
      <c r="H211" s="165" t="n">
        <v>45</v>
      </c>
      <c r="I211" s="166" t="n">
        <v>0</v>
      </c>
      <c r="J211" s="166" t="n">
        <f aca="false">ROUND(I211*H211,2)</f>
        <v>0</v>
      </c>
      <c r="K211" s="167"/>
      <c r="L211" s="18"/>
      <c r="M211" s="168"/>
      <c r="N211" s="169" t="s">
        <v>35</v>
      </c>
      <c r="O211" s="170" t="n">
        <v>0.002</v>
      </c>
      <c r="P211" s="170" t="n">
        <f aca="false">O211*H211</f>
        <v>0.09</v>
      </c>
      <c r="Q211" s="170" t="n">
        <v>0</v>
      </c>
      <c r="R211" s="170" t="n">
        <f aca="false">Q211*H211</f>
        <v>0</v>
      </c>
      <c r="S211" s="170" t="n">
        <v>0</v>
      </c>
      <c r="T211" s="171" t="n">
        <f aca="false">S211*H211</f>
        <v>0</v>
      </c>
      <c r="U211" s="17"/>
      <c r="V211" s="17"/>
      <c r="W211" s="17"/>
      <c r="X211" s="17"/>
      <c r="Y211" s="17"/>
      <c r="Z211" s="17"/>
      <c r="AA211" s="17"/>
      <c r="AB211" s="17"/>
      <c r="AC211" s="17"/>
      <c r="AD211" s="17"/>
      <c r="AE211" s="17"/>
      <c r="AR211" s="172" t="s">
        <v>126</v>
      </c>
      <c r="AT211" s="172" t="s">
        <v>122</v>
      </c>
      <c r="AU211" s="172" t="s">
        <v>80</v>
      </c>
      <c r="AY211" s="3" t="s">
        <v>120</v>
      </c>
      <c r="BE211" s="173" t="n">
        <f aca="false">IF(N211="základní",J211,0)</f>
        <v>0</v>
      </c>
      <c r="BF211" s="173" t="n">
        <f aca="false">IF(N211="snížená",J211,0)</f>
        <v>0</v>
      </c>
      <c r="BG211" s="173" t="n">
        <f aca="false">IF(N211="zákl. přenesená",J211,0)</f>
        <v>0</v>
      </c>
      <c r="BH211" s="173" t="n">
        <f aca="false">IF(N211="sníž. přenesená",J211,0)</f>
        <v>0</v>
      </c>
      <c r="BI211" s="173" t="n">
        <f aca="false">IF(N211="nulová",J211,0)</f>
        <v>0</v>
      </c>
      <c r="BJ211" s="3" t="s">
        <v>78</v>
      </c>
      <c r="BK211" s="173" t="n">
        <f aca="false">ROUND(I211*H211,2)</f>
        <v>0</v>
      </c>
      <c r="BL211" s="3" t="s">
        <v>126</v>
      </c>
      <c r="BM211" s="172" t="s">
        <v>427</v>
      </c>
    </row>
    <row r="212" s="174" customFormat="true" ht="12.8" hidden="false" customHeight="false" outlineLevel="0" collapsed="false">
      <c r="B212" s="175"/>
      <c r="D212" s="176" t="s">
        <v>128</v>
      </c>
      <c r="E212" s="177"/>
      <c r="F212" s="178" t="s">
        <v>422</v>
      </c>
      <c r="H212" s="177"/>
      <c r="L212" s="175"/>
      <c r="M212" s="179"/>
      <c r="N212" s="180"/>
      <c r="O212" s="180"/>
      <c r="P212" s="180"/>
      <c r="Q212" s="180"/>
      <c r="R212" s="180"/>
      <c r="S212" s="180"/>
      <c r="T212" s="181"/>
      <c r="AT212" s="177" t="s">
        <v>128</v>
      </c>
      <c r="AU212" s="177" t="s">
        <v>80</v>
      </c>
      <c r="AV212" s="174" t="s">
        <v>78</v>
      </c>
      <c r="AW212" s="174" t="s">
        <v>27</v>
      </c>
      <c r="AX212" s="174" t="s">
        <v>70</v>
      </c>
      <c r="AY212" s="177" t="s">
        <v>120</v>
      </c>
    </row>
    <row r="213" s="182" customFormat="true" ht="12.8" hidden="false" customHeight="false" outlineLevel="0" collapsed="false">
      <c r="B213" s="183"/>
      <c r="D213" s="176" t="s">
        <v>128</v>
      </c>
      <c r="E213" s="184"/>
      <c r="F213" s="185" t="s">
        <v>423</v>
      </c>
      <c r="H213" s="186" t="n">
        <v>45</v>
      </c>
      <c r="L213" s="183"/>
      <c r="M213" s="187"/>
      <c r="N213" s="188"/>
      <c r="O213" s="188"/>
      <c r="P213" s="188"/>
      <c r="Q213" s="188"/>
      <c r="R213" s="188"/>
      <c r="S213" s="188"/>
      <c r="T213" s="189"/>
      <c r="AT213" s="184" t="s">
        <v>128</v>
      </c>
      <c r="AU213" s="184" t="s">
        <v>80</v>
      </c>
      <c r="AV213" s="182" t="s">
        <v>80</v>
      </c>
      <c r="AW213" s="182" t="s">
        <v>27</v>
      </c>
      <c r="AX213" s="182" t="s">
        <v>78</v>
      </c>
      <c r="AY213" s="184" t="s">
        <v>120</v>
      </c>
    </row>
    <row r="214" s="22" customFormat="true" ht="16.5" hidden="false" customHeight="true" outlineLevel="0" collapsed="false">
      <c r="A214" s="17"/>
      <c r="B214" s="160"/>
      <c r="C214" s="161" t="s">
        <v>428</v>
      </c>
      <c r="D214" s="161" t="s">
        <v>122</v>
      </c>
      <c r="E214" s="162" t="s">
        <v>429</v>
      </c>
      <c r="F214" s="163" t="s">
        <v>430</v>
      </c>
      <c r="G214" s="164" t="s">
        <v>125</v>
      </c>
      <c r="H214" s="165" t="n">
        <v>45</v>
      </c>
      <c r="I214" s="166" t="n">
        <v>0</v>
      </c>
      <c r="J214" s="166" t="n">
        <f aca="false">ROUND(I214*H214,2)</f>
        <v>0</v>
      </c>
      <c r="K214" s="167"/>
      <c r="L214" s="18"/>
      <c r="M214" s="168"/>
      <c r="N214" s="169" t="s">
        <v>35</v>
      </c>
      <c r="O214" s="170" t="n">
        <v>0.001</v>
      </c>
      <c r="P214" s="170" t="n">
        <f aca="false">O214*H214</f>
        <v>0.045</v>
      </c>
      <c r="Q214" s="170" t="n">
        <v>0</v>
      </c>
      <c r="R214" s="170" t="n">
        <f aca="false">Q214*H214</f>
        <v>0</v>
      </c>
      <c r="S214" s="170" t="n">
        <v>0</v>
      </c>
      <c r="T214" s="171" t="n">
        <f aca="false">S214*H214</f>
        <v>0</v>
      </c>
      <c r="U214" s="17"/>
      <c r="V214" s="17"/>
      <c r="W214" s="17"/>
      <c r="X214" s="17"/>
      <c r="Y214" s="17"/>
      <c r="Z214" s="17"/>
      <c r="AA214" s="17"/>
      <c r="AB214" s="17"/>
      <c r="AC214" s="17"/>
      <c r="AD214" s="17"/>
      <c r="AE214" s="17"/>
      <c r="AR214" s="172" t="s">
        <v>126</v>
      </c>
      <c r="AT214" s="172" t="s">
        <v>122</v>
      </c>
      <c r="AU214" s="172" t="s">
        <v>80</v>
      </c>
      <c r="AY214" s="3" t="s">
        <v>120</v>
      </c>
      <c r="BE214" s="173" t="n">
        <f aca="false">IF(N214="základní",J214,0)</f>
        <v>0</v>
      </c>
      <c r="BF214" s="173" t="n">
        <f aca="false">IF(N214="snížená",J214,0)</f>
        <v>0</v>
      </c>
      <c r="BG214" s="173" t="n">
        <f aca="false">IF(N214="zákl. přenesená",J214,0)</f>
        <v>0</v>
      </c>
      <c r="BH214" s="173" t="n">
        <f aca="false">IF(N214="sníž. přenesená",J214,0)</f>
        <v>0</v>
      </c>
      <c r="BI214" s="173" t="n">
        <f aca="false">IF(N214="nulová",J214,0)</f>
        <v>0</v>
      </c>
      <c r="BJ214" s="3" t="s">
        <v>78</v>
      </c>
      <c r="BK214" s="173" t="n">
        <f aca="false">ROUND(I214*H214,2)</f>
        <v>0</v>
      </c>
      <c r="BL214" s="3" t="s">
        <v>126</v>
      </c>
      <c r="BM214" s="172" t="s">
        <v>431</v>
      </c>
    </row>
    <row r="215" s="22" customFormat="true" ht="16.5" hidden="false" customHeight="true" outlineLevel="0" collapsed="false">
      <c r="A215" s="17"/>
      <c r="B215" s="160"/>
      <c r="C215" s="161" t="s">
        <v>432</v>
      </c>
      <c r="D215" s="161" t="s">
        <v>122</v>
      </c>
      <c r="E215" s="162" t="s">
        <v>144</v>
      </c>
      <c r="F215" s="163" t="s">
        <v>145</v>
      </c>
      <c r="G215" s="164" t="s">
        <v>125</v>
      </c>
      <c r="H215" s="165" t="n">
        <v>45</v>
      </c>
      <c r="I215" s="166" t="n">
        <v>0</v>
      </c>
      <c r="J215" s="166" t="n">
        <f aca="false">ROUND(I215*H215,2)</f>
        <v>0</v>
      </c>
      <c r="K215" s="167"/>
      <c r="L215" s="18"/>
      <c r="M215" s="168"/>
      <c r="N215" s="169" t="s">
        <v>35</v>
      </c>
      <c r="O215" s="170" t="n">
        <v>0.015</v>
      </c>
      <c r="P215" s="170" t="n">
        <f aca="false">O215*H215</f>
        <v>0.675</v>
      </c>
      <c r="Q215" s="170" t="n">
        <v>0</v>
      </c>
      <c r="R215" s="170" t="n">
        <f aca="false">Q215*H215</f>
        <v>0</v>
      </c>
      <c r="S215" s="170" t="n">
        <v>0</v>
      </c>
      <c r="T215" s="171" t="n">
        <f aca="false">S215*H215</f>
        <v>0</v>
      </c>
      <c r="U215" s="17"/>
      <c r="V215" s="17"/>
      <c r="W215" s="17"/>
      <c r="X215" s="17"/>
      <c r="Y215" s="17"/>
      <c r="Z215" s="17"/>
      <c r="AA215" s="17"/>
      <c r="AB215" s="17"/>
      <c r="AC215" s="17"/>
      <c r="AD215" s="17"/>
      <c r="AE215" s="17"/>
      <c r="AR215" s="172" t="s">
        <v>126</v>
      </c>
      <c r="AT215" s="172" t="s">
        <v>122</v>
      </c>
      <c r="AU215" s="172" t="s">
        <v>80</v>
      </c>
      <c r="AY215" s="3" t="s">
        <v>120</v>
      </c>
      <c r="BE215" s="173" t="n">
        <f aca="false">IF(N215="základní",J215,0)</f>
        <v>0</v>
      </c>
      <c r="BF215" s="173" t="n">
        <f aca="false">IF(N215="snížená",J215,0)</f>
        <v>0</v>
      </c>
      <c r="BG215" s="173" t="n">
        <f aca="false">IF(N215="zákl. přenesená",J215,0)</f>
        <v>0</v>
      </c>
      <c r="BH215" s="173" t="n">
        <f aca="false">IF(N215="sníž. přenesená",J215,0)</f>
        <v>0</v>
      </c>
      <c r="BI215" s="173" t="n">
        <f aca="false">IF(N215="nulová",J215,0)</f>
        <v>0</v>
      </c>
      <c r="BJ215" s="3" t="s">
        <v>78</v>
      </c>
      <c r="BK215" s="173" t="n">
        <f aca="false">ROUND(I215*H215,2)</f>
        <v>0</v>
      </c>
      <c r="BL215" s="3" t="s">
        <v>126</v>
      </c>
      <c r="BM215" s="172" t="s">
        <v>433</v>
      </c>
    </row>
    <row r="216" s="22" customFormat="true" ht="24" hidden="false" customHeight="true" outlineLevel="0" collapsed="false">
      <c r="A216" s="17"/>
      <c r="B216" s="160"/>
      <c r="C216" s="161" t="s">
        <v>434</v>
      </c>
      <c r="D216" s="161" t="s">
        <v>122</v>
      </c>
      <c r="E216" s="162" t="s">
        <v>152</v>
      </c>
      <c r="F216" s="163" t="s">
        <v>187</v>
      </c>
      <c r="G216" s="164" t="s">
        <v>154</v>
      </c>
      <c r="H216" s="165" t="n">
        <v>14.063</v>
      </c>
      <c r="I216" s="166" t="n">
        <v>0</v>
      </c>
      <c r="J216" s="166" t="n">
        <f aca="false">ROUND(I216*H216,2)</f>
        <v>0</v>
      </c>
      <c r="K216" s="167"/>
      <c r="L216" s="18"/>
      <c r="M216" s="168"/>
      <c r="N216" s="169" t="s">
        <v>35</v>
      </c>
      <c r="O216" s="170" t="n">
        <v>0.067</v>
      </c>
      <c r="P216" s="170" t="n">
        <f aca="false">O216*H216</f>
        <v>0.942221</v>
      </c>
      <c r="Q216" s="170" t="n">
        <v>0</v>
      </c>
      <c r="R216" s="170" t="n">
        <f aca="false">Q216*H216</f>
        <v>0</v>
      </c>
      <c r="S216" s="170" t="n">
        <v>0</v>
      </c>
      <c r="T216" s="171" t="n">
        <f aca="false">S216*H216</f>
        <v>0</v>
      </c>
      <c r="U216" s="17"/>
      <c r="V216" s="17"/>
      <c r="W216" s="17"/>
      <c r="X216" s="17"/>
      <c r="Y216" s="17"/>
      <c r="Z216" s="17"/>
      <c r="AA216" s="17"/>
      <c r="AB216" s="17"/>
      <c r="AC216" s="17"/>
      <c r="AD216" s="17"/>
      <c r="AE216" s="17"/>
      <c r="AR216" s="172" t="s">
        <v>126</v>
      </c>
      <c r="AT216" s="172" t="s">
        <v>122</v>
      </c>
      <c r="AU216" s="172" t="s">
        <v>80</v>
      </c>
      <c r="AY216" s="3" t="s">
        <v>120</v>
      </c>
      <c r="BE216" s="173" t="n">
        <f aca="false">IF(N216="základní",J216,0)</f>
        <v>0</v>
      </c>
      <c r="BF216" s="173" t="n">
        <f aca="false">IF(N216="snížená",J216,0)</f>
        <v>0</v>
      </c>
      <c r="BG216" s="173" t="n">
        <f aca="false">IF(N216="zákl. přenesená",J216,0)</f>
        <v>0</v>
      </c>
      <c r="BH216" s="173" t="n">
        <f aca="false">IF(N216="sníž. přenesená",J216,0)</f>
        <v>0</v>
      </c>
      <c r="BI216" s="173" t="n">
        <f aca="false">IF(N216="nulová",J216,0)</f>
        <v>0</v>
      </c>
      <c r="BJ216" s="3" t="s">
        <v>78</v>
      </c>
      <c r="BK216" s="173" t="n">
        <f aca="false">ROUND(I216*H216,2)</f>
        <v>0</v>
      </c>
      <c r="BL216" s="3" t="s">
        <v>126</v>
      </c>
      <c r="BM216" s="172" t="s">
        <v>435</v>
      </c>
    </row>
    <row r="217" s="22" customFormat="true" ht="24" hidden="false" customHeight="true" outlineLevel="0" collapsed="false">
      <c r="A217" s="17"/>
      <c r="B217" s="160"/>
      <c r="C217" s="161" t="s">
        <v>436</v>
      </c>
      <c r="D217" s="161" t="s">
        <v>122</v>
      </c>
      <c r="E217" s="162" t="s">
        <v>437</v>
      </c>
      <c r="F217" s="163" t="s">
        <v>438</v>
      </c>
      <c r="G217" s="164" t="s">
        <v>179</v>
      </c>
      <c r="H217" s="165" t="n">
        <v>225</v>
      </c>
      <c r="I217" s="166" t="n">
        <v>0</v>
      </c>
      <c r="J217" s="166" t="n">
        <f aca="false">ROUND(I217*H217,2)</f>
        <v>0</v>
      </c>
      <c r="K217" s="167"/>
      <c r="L217" s="18"/>
      <c r="M217" s="168"/>
      <c r="N217" s="169" t="s">
        <v>35</v>
      </c>
      <c r="O217" s="170" t="n">
        <v>0.274</v>
      </c>
      <c r="P217" s="170" t="n">
        <f aca="false">O217*H217</f>
        <v>61.65</v>
      </c>
      <c r="Q217" s="170" t="n">
        <v>0</v>
      </c>
      <c r="R217" s="170" t="n">
        <f aca="false">Q217*H217</f>
        <v>0</v>
      </c>
      <c r="S217" s="170" t="n">
        <v>0</v>
      </c>
      <c r="T217" s="171" t="n">
        <f aca="false">S217*H217</f>
        <v>0</v>
      </c>
      <c r="U217" s="17"/>
      <c r="V217" s="17"/>
      <c r="W217" s="17"/>
      <c r="X217" s="17"/>
      <c r="Y217" s="17"/>
      <c r="Z217" s="17"/>
      <c r="AA217" s="17"/>
      <c r="AB217" s="17"/>
      <c r="AC217" s="17"/>
      <c r="AD217" s="17"/>
      <c r="AE217" s="17"/>
      <c r="AR217" s="172" t="s">
        <v>126</v>
      </c>
      <c r="AT217" s="172" t="s">
        <v>122</v>
      </c>
      <c r="AU217" s="172" t="s">
        <v>80</v>
      </c>
      <c r="AY217" s="3" t="s">
        <v>120</v>
      </c>
      <c r="BE217" s="173" t="n">
        <f aca="false">IF(N217="základní",J217,0)</f>
        <v>0</v>
      </c>
      <c r="BF217" s="173" t="n">
        <f aca="false">IF(N217="snížená",J217,0)</f>
        <v>0</v>
      </c>
      <c r="BG217" s="173" t="n">
        <f aca="false">IF(N217="zákl. přenesená",J217,0)</f>
        <v>0</v>
      </c>
      <c r="BH217" s="173" t="n">
        <f aca="false">IF(N217="sníž. přenesená",J217,0)</f>
        <v>0</v>
      </c>
      <c r="BI217" s="173" t="n">
        <f aca="false">IF(N217="nulová",J217,0)</f>
        <v>0</v>
      </c>
      <c r="BJ217" s="3" t="s">
        <v>78</v>
      </c>
      <c r="BK217" s="173" t="n">
        <f aca="false">ROUND(I217*H217,2)</f>
        <v>0</v>
      </c>
      <c r="BL217" s="3" t="s">
        <v>126</v>
      </c>
      <c r="BM217" s="172" t="s">
        <v>439</v>
      </c>
    </row>
    <row r="218" s="182" customFormat="true" ht="12.8" hidden="false" customHeight="false" outlineLevel="0" collapsed="false">
      <c r="B218" s="183"/>
      <c r="D218" s="176" t="s">
        <v>128</v>
      </c>
      <c r="E218" s="184"/>
      <c r="F218" s="185" t="s">
        <v>440</v>
      </c>
      <c r="H218" s="186" t="n">
        <v>225</v>
      </c>
      <c r="L218" s="183"/>
      <c r="M218" s="187"/>
      <c r="N218" s="188"/>
      <c r="O218" s="188"/>
      <c r="P218" s="188"/>
      <c r="Q218" s="188"/>
      <c r="R218" s="188"/>
      <c r="S218" s="188"/>
      <c r="T218" s="189"/>
      <c r="AT218" s="184" t="s">
        <v>128</v>
      </c>
      <c r="AU218" s="184" t="s">
        <v>80</v>
      </c>
      <c r="AV218" s="182" t="s">
        <v>80</v>
      </c>
      <c r="AW218" s="182" t="s">
        <v>27</v>
      </c>
      <c r="AX218" s="182" t="s">
        <v>78</v>
      </c>
      <c r="AY218" s="184" t="s">
        <v>120</v>
      </c>
    </row>
    <row r="219" s="22" customFormat="true" ht="24" hidden="false" customHeight="true" outlineLevel="0" collapsed="false">
      <c r="A219" s="17"/>
      <c r="B219" s="160"/>
      <c r="C219" s="198" t="s">
        <v>441</v>
      </c>
      <c r="D219" s="198" t="s">
        <v>171</v>
      </c>
      <c r="E219" s="199" t="s">
        <v>442</v>
      </c>
      <c r="F219" s="200" t="s">
        <v>443</v>
      </c>
      <c r="G219" s="201" t="s">
        <v>444</v>
      </c>
      <c r="H219" s="202" t="n">
        <v>225</v>
      </c>
      <c r="I219" s="203" t="n">
        <v>0</v>
      </c>
      <c r="J219" s="203" t="n">
        <f aca="false">ROUND(I219*H219,2)</f>
        <v>0</v>
      </c>
      <c r="K219" s="204"/>
      <c r="L219" s="205"/>
      <c r="M219" s="206"/>
      <c r="N219" s="207" t="s">
        <v>35</v>
      </c>
      <c r="O219" s="170" t="n">
        <v>0</v>
      </c>
      <c r="P219" s="170" t="n">
        <f aca="false">O219*H219</f>
        <v>0</v>
      </c>
      <c r="Q219" s="170" t="n">
        <v>0</v>
      </c>
      <c r="R219" s="170" t="n">
        <f aca="false">Q219*H219</f>
        <v>0</v>
      </c>
      <c r="S219" s="170" t="n">
        <v>0</v>
      </c>
      <c r="T219" s="171" t="n">
        <f aca="false">S219*H219</f>
        <v>0</v>
      </c>
      <c r="U219" s="17"/>
      <c r="V219" s="17"/>
      <c r="W219" s="17"/>
      <c r="X219" s="17"/>
      <c r="Y219" s="17"/>
      <c r="Z219" s="17"/>
      <c r="AA219" s="17"/>
      <c r="AB219" s="17"/>
      <c r="AC219" s="17"/>
      <c r="AD219" s="17"/>
      <c r="AE219" s="17"/>
      <c r="AR219" s="172" t="s">
        <v>158</v>
      </c>
      <c r="AT219" s="172" t="s">
        <v>171</v>
      </c>
      <c r="AU219" s="172" t="s">
        <v>80</v>
      </c>
      <c r="AY219" s="3" t="s">
        <v>120</v>
      </c>
      <c r="BE219" s="173" t="n">
        <f aca="false">IF(N219="základní",J219,0)</f>
        <v>0</v>
      </c>
      <c r="BF219" s="173" t="n">
        <f aca="false">IF(N219="snížená",J219,0)</f>
        <v>0</v>
      </c>
      <c r="BG219" s="173" t="n">
        <f aca="false">IF(N219="zákl. přenesená",J219,0)</f>
        <v>0</v>
      </c>
      <c r="BH219" s="173" t="n">
        <f aca="false">IF(N219="sníž. přenesená",J219,0)</f>
        <v>0</v>
      </c>
      <c r="BI219" s="173" t="n">
        <f aca="false">IF(N219="nulová",J219,0)</f>
        <v>0</v>
      </c>
      <c r="BJ219" s="3" t="s">
        <v>78</v>
      </c>
      <c r="BK219" s="173" t="n">
        <f aca="false">ROUND(I219*H219,2)</f>
        <v>0</v>
      </c>
      <c r="BL219" s="3" t="s">
        <v>126</v>
      </c>
      <c r="BM219" s="172" t="s">
        <v>445</v>
      </c>
    </row>
    <row r="220" customFormat="false" ht="24" hidden="false" customHeight="true" outlineLevel="0" collapsed="false">
      <c r="A220" s="17"/>
      <c r="B220" s="160"/>
      <c r="C220" s="161" t="s">
        <v>446</v>
      </c>
      <c r="D220" s="161" t="s">
        <v>122</v>
      </c>
      <c r="E220" s="162" t="s">
        <v>447</v>
      </c>
      <c r="F220" s="163" t="s">
        <v>448</v>
      </c>
      <c r="G220" s="164" t="s">
        <v>125</v>
      </c>
      <c r="H220" s="165" t="n">
        <v>45</v>
      </c>
      <c r="I220" s="166" t="n">
        <v>0</v>
      </c>
      <c r="J220" s="166" t="n">
        <f aca="false">ROUND(I220*H220,2)</f>
        <v>0</v>
      </c>
      <c r="K220" s="167"/>
      <c r="L220" s="18"/>
      <c r="M220" s="168"/>
      <c r="N220" s="169" t="s">
        <v>35</v>
      </c>
      <c r="O220" s="170" t="n">
        <v>0.151</v>
      </c>
      <c r="P220" s="170" t="n">
        <f aca="false">O220*H220</f>
        <v>6.795</v>
      </c>
      <c r="Q220" s="170" t="n">
        <v>0</v>
      </c>
      <c r="R220" s="170" t="n">
        <f aca="false">Q220*H220</f>
        <v>0</v>
      </c>
      <c r="S220" s="170" t="n">
        <v>0</v>
      </c>
      <c r="T220" s="171" t="n">
        <f aca="false">S220*H220</f>
        <v>0</v>
      </c>
      <c r="U220" s="17"/>
      <c r="V220" s="17"/>
      <c r="W220" s="17"/>
      <c r="X220" s="17"/>
      <c r="Y220" s="17"/>
      <c r="Z220" s="17"/>
      <c r="AA220" s="17"/>
      <c r="AB220" s="17"/>
      <c r="AC220" s="17"/>
      <c r="AD220" s="17"/>
      <c r="AE220" s="17"/>
      <c r="AR220" s="172" t="s">
        <v>126</v>
      </c>
      <c r="AT220" s="172" t="s">
        <v>122</v>
      </c>
      <c r="AU220" s="172" t="s">
        <v>80</v>
      </c>
      <c r="AY220" s="3" t="s">
        <v>120</v>
      </c>
      <c r="BE220" s="173" t="n">
        <f aca="false">IF(N220="základní",J220,0)</f>
        <v>0</v>
      </c>
      <c r="BF220" s="173" t="n">
        <f aca="false">IF(N220="snížená",J220,0)</f>
        <v>0</v>
      </c>
      <c r="BG220" s="173" t="n">
        <f aca="false">IF(N220="zákl. přenesená",J220,0)</f>
        <v>0</v>
      </c>
      <c r="BH220" s="173" t="n">
        <f aca="false">IF(N220="sníž. přenesená",J220,0)</f>
        <v>0</v>
      </c>
      <c r="BI220" s="173" t="n">
        <f aca="false">IF(N220="nulová",J220,0)</f>
        <v>0</v>
      </c>
      <c r="BJ220" s="3" t="s">
        <v>78</v>
      </c>
      <c r="BK220" s="173" t="n">
        <f aca="false">ROUND(I220*H220,2)</f>
        <v>0</v>
      </c>
      <c r="BL220" s="3" t="s">
        <v>126</v>
      </c>
      <c r="BM220" s="172" t="s">
        <v>449</v>
      </c>
    </row>
    <row r="221" customFormat="false" ht="24" hidden="false" customHeight="true" outlineLevel="0" collapsed="false">
      <c r="A221" s="17"/>
      <c r="B221" s="160"/>
      <c r="C221" s="161" t="s">
        <v>450</v>
      </c>
      <c r="D221" s="161" t="s">
        <v>122</v>
      </c>
      <c r="E221" s="162" t="s">
        <v>451</v>
      </c>
      <c r="F221" s="163" t="s">
        <v>452</v>
      </c>
      <c r="G221" s="164" t="s">
        <v>125</v>
      </c>
      <c r="H221" s="165" t="n">
        <v>45</v>
      </c>
      <c r="I221" s="166" t="n">
        <v>0</v>
      </c>
      <c r="J221" s="166" t="n">
        <f aca="false">ROUND(I221*H221,2)</f>
        <v>0</v>
      </c>
      <c r="K221" s="167"/>
      <c r="L221" s="18"/>
      <c r="M221" s="168"/>
      <c r="N221" s="169" t="s">
        <v>35</v>
      </c>
      <c r="O221" s="170" t="n">
        <v>0.153</v>
      </c>
      <c r="P221" s="170" t="n">
        <f aca="false">O221*H221</f>
        <v>6.885</v>
      </c>
      <c r="Q221" s="170" t="n">
        <v>0</v>
      </c>
      <c r="R221" s="170" t="n">
        <f aca="false">Q221*H221</f>
        <v>0</v>
      </c>
      <c r="S221" s="170" t="n">
        <v>0</v>
      </c>
      <c r="T221" s="171" t="n">
        <f aca="false">S221*H221</f>
        <v>0</v>
      </c>
      <c r="U221" s="17"/>
      <c r="V221" s="17"/>
      <c r="W221" s="17"/>
      <c r="X221" s="17"/>
      <c r="Y221" s="17"/>
      <c r="Z221" s="17"/>
      <c r="AA221" s="17"/>
      <c r="AB221" s="17"/>
      <c r="AC221" s="17"/>
      <c r="AD221" s="17"/>
      <c r="AE221" s="17"/>
      <c r="AR221" s="172" t="s">
        <v>126</v>
      </c>
      <c r="AT221" s="172" t="s">
        <v>122</v>
      </c>
      <c r="AU221" s="172" t="s">
        <v>80</v>
      </c>
      <c r="AY221" s="3" t="s">
        <v>120</v>
      </c>
      <c r="BE221" s="173" t="n">
        <f aca="false">IF(N221="základní",J221,0)</f>
        <v>0</v>
      </c>
      <c r="BF221" s="173" t="n">
        <f aca="false">IF(N221="snížená",J221,0)</f>
        <v>0</v>
      </c>
      <c r="BG221" s="173" t="n">
        <f aca="false">IF(N221="zákl. přenesená",J221,0)</f>
        <v>0</v>
      </c>
      <c r="BH221" s="173" t="n">
        <f aca="false">IF(N221="sníž. přenesená",J221,0)</f>
        <v>0</v>
      </c>
      <c r="BI221" s="173" t="n">
        <f aca="false">IF(N221="nulová",J221,0)</f>
        <v>0</v>
      </c>
      <c r="BJ221" s="3" t="s">
        <v>78</v>
      </c>
      <c r="BK221" s="173" t="n">
        <f aca="false">ROUND(I221*H221,2)</f>
        <v>0</v>
      </c>
      <c r="BL221" s="3" t="s">
        <v>126</v>
      </c>
      <c r="BM221" s="172" t="s">
        <v>453</v>
      </c>
    </row>
    <row r="222" customFormat="false" ht="24" hidden="false" customHeight="true" outlineLevel="0" collapsed="false">
      <c r="A222" s="17"/>
      <c r="B222" s="160"/>
      <c r="C222" s="161" t="s">
        <v>454</v>
      </c>
      <c r="D222" s="161" t="s">
        <v>122</v>
      </c>
      <c r="E222" s="162" t="s">
        <v>455</v>
      </c>
      <c r="F222" s="163" t="s">
        <v>456</v>
      </c>
      <c r="G222" s="164" t="s">
        <v>125</v>
      </c>
      <c r="H222" s="165" t="n">
        <v>45</v>
      </c>
      <c r="I222" s="166" t="n">
        <v>0</v>
      </c>
      <c r="J222" s="166" t="n">
        <f aca="false">ROUND(I222*H222,2)</f>
        <v>0</v>
      </c>
      <c r="K222" s="167"/>
      <c r="L222" s="18"/>
      <c r="M222" s="168"/>
      <c r="N222" s="169" t="s">
        <v>35</v>
      </c>
      <c r="O222" s="170" t="n">
        <v>0.141</v>
      </c>
      <c r="P222" s="170" t="n">
        <f aca="false">O222*H222</f>
        <v>6.345</v>
      </c>
      <c r="Q222" s="170" t="n">
        <v>0</v>
      </c>
      <c r="R222" s="170" t="n">
        <f aca="false">Q222*H222</f>
        <v>0</v>
      </c>
      <c r="S222" s="170" t="n">
        <v>0</v>
      </c>
      <c r="T222" s="171" t="n">
        <f aca="false">S222*H222</f>
        <v>0</v>
      </c>
      <c r="U222" s="17"/>
      <c r="V222" s="17"/>
      <c r="W222" s="17"/>
      <c r="X222" s="17"/>
      <c r="Y222" s="17"/>
      <c r="Z222" s="17"/>
      <c r="AA222" s="17"/>
      <c r="AB222" s="17"/>
      <c r="AC222" s="17"/>
      <c r="AD222" s="17"/>
      <c r="AE222" s="17"/>
      <c r="AR222" s="172" t="s">
        <v>126</v>
      </c>
      <c r="AT222" s="172" t="s">
        <v>122</v>
      </c>
      <c r="AU222" s="172" t="s">
        <v>80</v>
      </c>
      <c r="AY222" s="3" t="s">
        <v>120</v>
      </c>
      <c r="BE222" s="173" t="n">
        <f aca="false">IF(N222="základní",J222,0)</f>
        <v>0</v>
      </c>
      <c r="BF222" s="173" t="n">
        <f aca="false">IF(N222="snížená",J222,0)</f>
        <v>0</v>
      </c>
      <c r="BG222" s="173" t="n">
        <f aca="false">IF(N222="zákl. přenesená",J222,0)</f>
        <v>0</v>
      </c>
      <c r="BH222" s="173" t="n">
        <f aca="false">IF(N222="sníž. přenesená",J222,0)</f>
        <v>0</v>
      </c>
      <c r="BI222" s="173" t="n">
        <f aca="false">IF(N222="nulová",J222,0)</f>
        <v>0</v>
      </c>
      <c r="BJ222" s="3" t="s">
        <v>78</v>
      </c>
      <c r="BK222" s="173" t="n">
        <f aca="false">ROUND(I222*H222,2)</f>
        <v>0</v>
      </c>
      <c r="BL222" s="3" t="s">
        <v>126</v>
      </c>
      <c r="BM222" s="172" t="s">
        <v>457</v>
      </c>
    </row>
    <row r="223" customFormat="false" ht="16.5" hidden="false" customHeight="true" outlineLevel="0" collapsed="false">
      <c r="A223" s="17"/>
      <c r="B223" s="160"/>
      <c r="C223" s="198" t="s">
        <v>458</v>
      </c>
      <c r="D223" s="198" t="s">
        <v>171</v>
      </c>
      <c r="E223" s="199" t="s">
        <v>459</v>
      </c>
      <c r="F223" s="200" t="s">
        <v>460</v>
      </c>
      <c r="G223" s="201" t="s">
        <v>174</v>
      </c>
      <c r="H223" s="202" t="n">
        <v>4.5</v>
      </c>
      <c r="I223" s="203" t="n">
        <v>0</v>
      </c>
      <c r="J223" s="203" t="n">
        <f aca="false">ROUND(I223*H223,2)</f>
        <v>0</v>
      </c>
      <c r="K223" s="204"/>
      <c r="L223" s="205"/>
      <c r="M223" s="206"/>
      <c r="N223" s="207" t="s">
        <v>35</v>
      </c>
      <c r="O223" s="170" t="n">
        <v>0</v>
      </c>
      <c r="P223" s="170" t="n">
        <f aca="false">O223*H223</f>
        <v>0</v>
      </c>
      <c r="Q223" s="170" t="n">
        <v>0</v>
      </c>
      <c r="R223" s="170" t="n">
        <f aca="false">Q223*H223</f>
        <v>0</v>
      </c>
      <c r="S223" s="170" t="n">
        <v>0</v>
      </c>
      <c r="T223" s="171" t="n">
        <f aca="false">S223*H223</f>
        <v>0</v>
      </c>
      <c r="U223" s="17"/>
      <c r="V223" s="17"/>
      <c r="W223" s="17"/>
      <c r="X223" s="17"/>
      <c r="Y223" s="17"/>
      <c r="Z223" s="17"/>
      <c r="AA223" s="17"/>
      <c r="AB223" s="17"/>
      <c r="AC223" s="17"/>
      <c r="AD223" s="17"/>
      <c r="AE223" s="17"/>
      <c r="AR223" s="172" t="s">
        <v>158</v>
      </c>
      <c r="AT223" s="172" t="s">
        <v>171</v>
      </c>
      <c r="AU223" s="172" t="s">
        <v>80</v>
      </c>
      <c r="AY223" s="3" t="s">
        <v>120</v>
      </c>
      <c r="BE223" s="173" t="n">
        <f aca="false">IF(N223="základní",J223,0)</f>
        <v>0</v>
      </c>
      <c r="BF223" s="173" t="n">
        <f aca="false">IF(N223="snížená",J223,0)</f>
        <v>0</v>
      </c>
      <c r="BG223" s="173" t="n">
        <f aca="false">IF(N223="zákl. přenesená",J223,0)</f>
        <v>0</v>
      </c>
      <c r="BH223" s="173" t="n">
        <f aca="false">IF(N223="sníž. přenesená",J223,0)</f>
        <v>0</v>
      </c>
      <c r="BI223" s="173" t="n">
        <f aca="false">IF(N223="nulová",J223,0)</f>
        <v>0</v>
      </c>
      <c r="BJ223" s="3" t="s">
        <v>78</v>
      </c>
      <c r="BK223" s="173" t="n">
        <f aca="false">ROUND(I223*H223,2)</f>
        <v>0</v>
      </c>
      <c r="BL223" s="3" t="s">
        <v>126</v>
      </c>
      <c r="BM223" s="172" t="s">
        <v>461</v>
      </c>
    </row>
    <row r="224" s="182" customFormat="true" ht="12.8" hidden="false" customHeight="false" outlineLevel="0" collapsed="false">
      <c r="B224" s="183"/>
      <c r="D224" s="176" t="s">
        <v>128</v>
      </c>
      <c r="E224" s="184"/>
      <c r="F224" s="185" t="s">
        <v>462</v>
      </c>
      <c r="H224" s="186" t="n">
        <v>4.5</v>
      </c>
      <c r="L224" s="183"/>
      <c r="M224" s="187"/>
      <c r="N224" s="188"/>
      <c r="O224" s="188"/>
      <c r="P224" s="188"/>
      <c r="Q224" s="188"/>
      <c r="R224" s="188"/>
      <c r="S224" s="188"/>
      <c r="T224" s="189"/>
      <c r="AT224" s="184" t="s">
        <v>128</v>
      </c>
      <c r="AU224" s="184" t="s">
        <v>80</v>
      </c>
      <c r="AV224" s="182" t="s">
        <v>80</v>
      </c>
      <c r="AW224" s="182" t="s">
        <v>27</v>
      </c>
      <c r="AX224" s="182" t="s">
        <v>78</v>
      </c>
      <c r="AY224" s="184" t="s">
        <v>120</v>
      </c>
    </row>
    <row r="225" s="22" customFormat="true" ht="24" hidden="false" customHeight="true" outlineLevel="0" collapsed="false">
      <c r="A225" s="17"/>
      <c r="B225" s="160"/>
      <c r="C225" s="161" t="s">
        <v>463</v>
      </c>
      <c r="D225" s="161" t="s">
        <v>122</v>
      </c>
      <c r="E225" s="162" t="s">
        <v>388</v>
      </c>
      <c r="F225" s="163" t="s">
        <v>389</v>
      </c>
      <c r="G225" s="164" t="s">
        <v>174</v>
      </c>
      <c r="H225" s="165" t="n">
        <v>0.011</v>
      </c>
      <c r="I225" s="166" t="n">
        <v>0</v>
      </c>
      <c r="J225" s="166" t="n">
        <f aca="false">ROUND(I225*H225,2)</f>
        <v>0</v>
      </c>
      <c r="K225" s="167"/>
      <c r="L225" s="18"/>
      <c r="M225" s="168"/>
      <c r="N225" s="169" t="s">
        <v>35</v>
      </c>
      <c r="O225" s="170" t="n">
        <v>94.286</v>
      </c>
      <c r="P225" s="170" t="n">
        <f aca="false">O225*H225</f>
        <v>1.037146</v>
      </c>
      <c r="Q225" s="170" t="n">
        <v>0</v>
      </c>
      <c r="R225" s="170" t="n">
        <f aca="false">Q225*H225</f>
        <v>0</v>
      </c>
      <c r="S225" s="170" t="n">
        <v>0</v>
      </c>
      <c r="T225" s="171" t="n">
        <f aca="false">S225*H225</f>
        <v>0</v>
      </c>
      <c r="U225" s="17"/>
      <c r="V225" s="17"/>
      <c r="W225" s="17"/>
      <c r="X225" s="17"/>
      <c r="Y225" s="17"/>
      <c r="Z225" s="17"/>
      <c r="AA225" s="17"/>
      <c r="AB225" s="17"/>
      <c r="AC225" s="17"/>
      <c r="AD225" s="17"/>
      <c r="AE225" s="17"/>
      <c r="AR225" s="172" t="s">
        <v>126</v>
      </c>
      <c r="AT225" s="172" t="s">
        <v>122</v>
      </c>
      <c r="AU225" s="172" t="s">
        <v>80</v>
      </c>
      <c r="AY225" s="3" t="s">
        <v>120</v>
      </c>
      <c r="BE225" s="173" t="n">
        <f aca="false">IF(N225="základní",J225,0)</f>
        <v>0</v>
      </c>
      <c r="BF225" s="173" t="n">
        <f aca="false">IF(N225="snížená",J225,0)</f>
        <v>0</v>
      </c>
      <c r="BG225" s="173" t="n">
        <f aca="false">IF(N225="zákl. přenesená",J225,0)</f>
        <v>0</v>
      </c>
      <c r="BH225" s="173" t="n">
        <f aca="false">IF(N225="sníž. přenesená",J225,0)</f>
        <v>0</v>
      </c>
      <c r="BI225" s="173" t="n">
        <f aca="false">IF(N225="nulová",J225,0)</f>
        <v>0</v>
      </c>
      <c r="BJ225" s="3" t="s">
        <v>78</v>
      </c>
      <c r="BK225" s="173" t="n">
        <f aca="false">ROUND(I225*H225,2)</f>
        <v>0</v>
      </c>
      <c r="BL225" s="3" t="s">
        <v>126</v>
      </c>
      <c r="BM225" s="172" t="s">
        <v>464</v>
      </c>
    </row>
    <row r="226" s="174" customFormat="true" ht="12.8" hidden="false" customHeight="false" outlineLevel="0" collapsed="false">
      <c r="B226" s="175"/>
      <c r="D226" s="176" t="s">
        <v>128</v>
      </c>
      <c r="E226" s="177"/>
      <c r="F226" s="178" t="s">
        <v>465</v>
      </c>
      <c r="H226" s="177"/>
      <c r="L226" s="175"/>
      <c r="M226" s="179"/>
      <c r="N226" s="180"/>
      <c r="O226" s="180"/>
      <c r="P226" s="180"/>
      <c r="Q226" s="180"/>
      <c r="R226" s="180"/>
      <c r="S226" s="180"/>
      <c r="T226" s="181"/>
      <c r="AT226" s="177" t="s">
        <v>128</v>
      </c>
      <c r="AU226" s="177" t="s">
        <v>80</v>
      </c>
      <c r="AV226" s="174" t="s">
        <v>78</v>
      </c>
      <c r="AW226" s="174" t="s">
        <v>27</v>
      </c>
      <c r="AX226" s="174" t="s">
        <v>70</v>
      </c>
      <c r="AY226" s="177" t="s">
        <v>120</v>
      </c>
    </row>
    <row r="227" s="182" customFormat="true" ht="12.8" hidden="false" customHeight="false" outlineLevel="0" collapsed="false">
      <c r="B227" s="183"/>
      <c r="D227" s="176" t="s">
        <v>128</v>
      </c>
      <c r="E227" s="184"/>
      <c r="F227" s="185" t="s">
        <v>466</v>
      </c>
      <c r="H227" s="186" t="n">
        <v>0.011</v>
      </c>
      <c r="L227" s="183"/>
      <c r="M227" s="187"/>
      <c r="N227" s="188"/>
      <c r="O227" s="188"/>
      <c r="P227" s="188"/>
      <c r="Q227" s="188"/>
      <c r="R227" s="188"/>
      <c r="S227" s="188"/>
      <c r="T227" s="189"/>
      <c r="AT227" s="184" t="s">
        <v>128</v>
      </c>
      <c r="AU227" s="184" t="s">
        <v>80</v>
      </c>
      <c r="AV227" s="182" t="s">
        <v>80</v>
      </c>
      <c r="AW227" s="182" t="s">
        <v>27</v>
      </c>
      <c r="AX227" s="182" t="s">
        <v>78</v>
      </c>
      <c r="AY227" s="184" t="s">
        <v>120</v>
      </c>
    </row>
    <row r="228" s="22" customFormat="true" ht="16.5" hidden="false" customHeight="true" outlineLevel="0" collapsed="false">
      <c r="A228" s="17"/>
      <c r="B228" s="160"/>
      <c r="C228" s="198" t="s">
        <v>467</v>
      </c>
      <c r="D228" s="198" t="s">
        <v>171</v>
      </c>
      <c r="E228" s="199" t="s">
        <v>394</v>
      </c>
      <c r="F228" s="200" t="s">
        <v>395</v>
      </c>
      <c r="G228" s="201" t="s">
        <v>179</v>
      </c>
      <c r="H228" s="202" t="n">
        <v>463.5</v>
      </c>
      <c r="I228" s="203" t="n">
        <v>0</v>
      </c>
      <c r="J228" s="203" t="n">
        <f aca="false">ROUND(I228*H228,2)</f>
        <v>0</v>
      </c>
      <c r="K228" s="204"/>
      <c r="L228" s="205"/>
      <c r="M228" s="206"/>
      <c r="N228" s="207" t="s">
        <v>35</v>
      </c>
      <c r="O228" s="170" t="n">
        <v>0</v>
      </c>
      <c r="P228" s="170" t="n">
        <f aca="false">O228*H228</f>
        <v>0</v>
      </c>
      <c r="Q228" s="170" t="n">
        <v>0.001</v>
      </c>
      <c r="R228" s="170" t="n">
        <f aca="false">Q228*H228</f>
        <v>0.4635</v>
      </c>
      <c r="S228" s="170" t="n">
        <v>0</v>
      </c>
      <c r="T228" s="171" t="n">
        <f aca="false">S228*H228</f>
        <v>0</v>
      </c>
      <c r="U228" s="17"/>
      <c r="V228" s="17"/>
      <c r="W228" s="17"/>
      <c r="X228" s="17"/>
      <c r="Y228" s="17"/>
      <c r="Z228" s="17"/>
      <c r="AA228" s="17"/>
      <c r="AB228" s="17"/>
      <c r="AC228" s="17"/>
      <c r="AD228" s="17"/>
      <c r="AE228" s="17"/>
      <c r="AR228" s="172" t="s">
        <v>158</v>
      </c>
      <c r="AT228" s="172" t="s">
        <v>171</v>
      </c>
      <c r="AU228" s="172" t="s">
        <v>80</v>
      </c>
      <c r="AY228" s="3" t="s">
        <v>120</v>
      </c>
      <c r="BE228" s="173" t="n">
        <f aca="false">IF(N228="základní",J228,0)</f>
        <v>0</v>
      </c>
      <c r="BF228" s="173" t="n">
        <f aca="false">IF(N228="snížená",J228,0)</f>
        <v>0</v>
      </c>
      <c r="BG228" s="173" t="n">
        <f aca="false">IF(N228="zákl. přenesená",J228,0)</f>
        <v>0</v>
      </c>
      <c r="BH228" s="173" t="n">
        <f aca="false">IF(N228="sníž. přenesená",J228,0)</f>
        <v>0</v>
      </c>
      <c r="BI228" s="173" t="n">
        <f aca="false">IF(N228="nulová",J228,0)</f>
        <v>0</v>
      </c>
      <c r="BJ228" s="3" t="s">
        <v>78</v>
      </c>
      <c r="BK228" s="173" t="n">
        <f aca="false">ROUND(I228*H228,2)</f>
        <v>0</v>
      </c>
      <c r="BL228" s="3" t="s">
        <v>126</v>
      </c>
      <c r="BM228" s="172" t="s">
        <v>468</v>
      </c>
    </row>
    <row r="229" s="182" customFormat="true" ht="12.8" hidden="false" customHeight="false" outlineLevel="0" collapsed="false">
      <c r="B229" s="183"/>
      <c r="D229" s="176" t="s">
        <v>128</v>
      </c>
      <c r="E229" s="184"/>
      <c r="F229" s="185" t="s">
        <v>469</v>
      </c>
      <c r="H229" s="186" t="n">
        <v>463.5</v>
      </c>
      <c r="L229" s="183"/>
      <c r="M229" s="187"/>
      <c r="N229" s="188"/>
      <c r="O229" s="188"/>
      <c r="P229" s="188"/>
      <c r="Q229" s="188"/>
      <c r="R229" s="188"/>
      <c r="S229" s="188"/>
      <c r="T229" s="189"/>
      <c r="AT229" s="184" t="s">
        <v>128</v>
      </c>
      <c r="AU229" s="184" t="s">
        <v>80</v>
      </c>
      <c r="AV229" s="182" t="s">
        <v>80</v>
      </c>
      <c r="AW229" s="182" t="s">
        <v>27</v>
      </c>
      <c r="AX229" s="182" t="s">
        <v>78</v>
      </c>
      <c r="AY229" s="184" t="s">
        <v>120</v>
      </c>
    </row>
    <row r="230" s="22" customFormat="true" ht="16.5" hidden="false" customHeight="true" outlineLevel="0" collapsed="false">
      <c r="A230" s="17"/>
      <c r="B230" s="160"/>
      <c r="C230" s="161" t="s">
        <v>470</v>
      </c>
      <c r="D230" s="161" t="s">
        <v>122</v>
      </c>
      <c r="E230" s="162" t="s">
        <v>374</v>
      </c>
      <c r="F230" s="163" t="s">
        <v>375</v>
      </c>
      <c r="G230" s="164" t="s">
        <v>154</v>
      </c>
      <c r="H230" s="165" t="n">
        <v>11.25</v>
      </c>
      <c r="I230" s="166" t="n">
        <v>0</v>
      </c>
      <c r="J230" s="166" t="n">
        <f aca="false">ROUND(I230*H230,2)</f>
        <v>0</v>
      </c>
      <c r="K230" s="167"/>
      <c r="L230" s="18"/>
      <c r="M230" s="168"/>
      <c r="N230" s="169" t="s">
        <v>35</v>
      </c>
      <c r="O230" s="170" t="n">
        <v>1.196</v>
      </c>
      <c r="P230" s="170" t="n">
        <f aca="false">O230*H230</f>
        <v>13.455</v>
      </c>
      <c r="Q230" s="170" t="n">
        <v>0</v>
      </c>
      <c r="R230" s="170" t="n">
        <f aca="false">Q230*H230</f>
        <v>0</v>
      </c>
      <c r="S230" s="170" t="n">
        <v>0</v>
      </c>
      <c r="T230" s="171" t="n">
        <f aca="false">S230*H230</f>
        <v>0</v>
      </c>
      <c r="U230" s="17"/>
      <c r="V230" s="17"/>
      <c r="W230" s="17"/>
      <c r="X230" s="17"/>
      <c r="Y230" s="17"/>
      <c r="Z230" s="17"/>
      <c r="AA230" s="17"/>
      <c r="AB230" s="17"/>
      <c r="AC230" s="17"/>
      <c r="AD230" s="17"/>
      <c r="AE230" s="17"/>
      <c r="AR230" s="172" t="s">
        <v>126</v>
      </c>
      <c r="AT230" s="172" t="s">
        <v>122</v>
      </c>
      <c r="AU230" s="172" t="s">
        <v>80</v>
      </c>
      <c r="AY230" s="3" t="s">
        <v>120</v>
      </c>
      <c r="BE230" s="173" t="n">
        <f aca="false">IF(N230="základní",J230,0)</f>
        <v>0</v>
      </c>
      <c r="BF230" s="173" t="n">
        <f aca="false">IF(N230="snížená",J230,0)</f>
        <v>0</v>
      </c>
      <c r="BG230" s="173" t="n">
        <f aca="false">IF(N230="zákl. přenesená",J230,0)</f>
        <v>0</v>
      </c>
      <c r="BH230" s="173" t="n">
        <f aca="false">IF(N230="sníž. přenesená",J230,0)</f>
        <v>0</v>
      </c>
      <c r="BI230" s="173" t="n">
        <f aca="false">IF(N230="nulová",J230,0)</f>
        <v>0</v>
      </c>
      <c r="BJ230" s="3" t="s">
        <v>78</v>
      </c>
      <c r="BK230" s="173" t="n">
        <f aca="false">ROUND(I230*H230,2)</f>
        <v>0</v>
      </c>
      <c r="BL230" s="3" t="s">
        <v>126</v>
      </c>
      <c r="BM230" s="172" t="s">
        <v>471</v>
      </c>
    </row>
    <row r="231" s="174" customFormat="true" ht="12.8" hidden="false" customHeight="false" outlineLevel="0" collapsed="false">
      <c r="B231" s="175"/>
      <c r="D231" s="176" t="s">
        <v>128</v>
      </c>
      <c r="E231" s="177"/>
      <c r="F231" s="178" t="s">
        <v>472</v>
      </c>
      <c r="H231" s="177"/>
      <c r="L231" s="175"/>
      <c r="M231" s="179"/>
      <c r="N231" s="180"/>
      <c r="O231" s="180"/>
      <c r="P231" s="180"/>
      <c r="Q231" s="180"/>
      <c r="R231" s="180"/>
      <c r="S231" s="180"/>
      <c r="T231" s="181"/>
      <c r="AT231" s="177" t="s">
        <v>128</v>
      </c>
      <c r="AU231" s="177" t="s">
        <v>80</v>
      </c>
      <c r="AV231" s="174" t="s">
        <v>78</v>
      </c>
      <c r="AW231" s="174" t="s">
        <v>27</v>
      </c>
      <c r="AX231" s="174" t="s">
        <v>70</v>
      </c>
      <c r="AY231" s="177" t="s">
        <v>120</v>
      </c>
    </row>
    <row r="232" s="182" customFormat="true" ht="12.8" hidden="false" customHeight="false" outlineLevel="0" collapsed="false">
      <c r="B232" s="183"/>
      <c r="D232" s="176" t="s">
        <v>128</v>
      </c>
      <c r="E232" s="184"/>
      <c r="F232" s="185" t="s">
        <v>473</v>
      </c>
      <c r="H232" s="186" t="n">
        <v>11.25</v>
      </c>
      <c r="L232" s="183"/>
      <c r="M232" s="187"/>
      <c r="N232" s="188"/>
      <c r="O232" s="188"/>
      <c r="P232" s="188"/>
      <c r="Q232" s="188"/>
      <c r="R232" s="188"/>
      <c r="S232" s="188"/>
      <c r="T232" s="189"/>
      <c r="AT232" s="184" t="s">
        <v>128</v>
      </c>
      <c r="AU232" s="184" t="s">
        <v>80</v>
      </c>
      <c r="AV232" s="182" t="s">
        <v>80</v>
      </c>
      <c r="AW232" s="182" t="s">
        <v>27</v>
      </c>
      <c r="AX232" s="182" t="s">
        <v>78</v>
      </c>
      <c r="AY232" s="184" t="s">
        <v>120</v>
      </c>
    </row>
    <row r="233" s="22" customFormat="true" ht="16.5" hidden="false" customHeight="true" outlineLevel="0" collapsed="false">
      <c r="A233" s="17"/>
      <c r="B233" s="160"/>
      <c r="C233" s="161" t="s">
        <v>474</v>
      </c>
      <c r="D233" s="161" t="s">
        <v>122</v>
      </c>
      <c r="E233" s="162" t="s">
        <v>380</v>
      </c>
      <c r="F233" s="163" t="s">
        <v>381</v>
      </c>
      <c r="G233" s="164" t="s">
        <v>154</v>
      </c>
      <c r="H233" s="165" t="n">
        <v>11.25</v>
      </c>
      <c r="I233" s="166" t="n">
        <v>0</v>
      </c>
      <c r="J233" s="166" t="n">
        <f aca="false">ROUND(I233*H233,2)</f>
        <v>0</v>
      </c>
      <c r="K233" s="167"/>
      <c r="L233" s="18"/>
      <c r="M233" s="168"/>
      <c r="N233" s="169" t="s">
        <v>35</v>
      </c>
      <c r="O233" s="170" t="n">
        <v>0.452</v>
      </c>
      <c r="P233" s="170" t="n">
        <f aca="false">O233*H233</f>
        <v>5.085</v>
      </c>
      <c r="Q233" s="170" t="n">
        <v>0</v>
      </c>
      <c r="R233" s="170" t="n">
        <f aca="false">Q233*H233</f>
        <v>0</v>
      </c>
      <c r="S233" s="170" t="n">
        <v>0</v>
      </c>
      <c r="T233" s="171" t="n">
        <f aca="false">S233*H233</f>
        <v>0</v>
      </c>
      <c r="U233" s="17"/>
      <c r="V233" s="17"/>
      <c r="W233" s="17"/>
      <c r="X233" s="17"/>
      <c r="Y233" s="17"/>
      <c r="Z233" s="17"/>
      <c r="AA233" s="17"/>
      <c r="AB233" s="17"/>
      <c r="AC233" s="17"/>
      <c r="AD233" s="17"/>
      <c r="AE233" s="17"/>
      <c r="AR233" s="172" t="s">
        <v>126</v>
      </c>
      <c r="AT233" s="172" t="s">
        <v>122</v>
      </c>
      <c r="AU233" s="172" t="s">
        <v>80</v>
      </c>
      <c r="AY233" s="3" t="s">
        <v>120</v>
      </c>
      <c r="BE233" s="173" t="n">
        <f aca="false">IF(N233="základní",J233,0)</f>
        <v>0</v>
      </c>
      <c r="BF233" s="173" t="n">
        <f aca="false">IF(N233="snížená",J233,0)</f>
        <v>0</v>
      </c>
      <c r="BG233" s="173" t="n">
        <f aca="false">IF(N233="zákl. přenesená",J233,0)</f>
        <v>0</v>
      </c>
      <c r="BH233" s="173" t="n">
        <f aca="false">IF(N233="sníž. přenesená",J233,0)</f>
        <v>0</v>
      </c>
      <c r="BI233" s="173" t="n">
        <f aca="false">IF(N233="nulová",J233,0)</f>
        <v>0</v>
      </c>
      <c r="BJ233" s="3" t="s">
        <v>78</v>
      </c>
      <c r="BK233" s="173" t="n">
        <f aca="false">ROUND(I233*H233,2)</f>
        <v>0</v>
      </c>
      <c r="BL233" s="3" t="s">
        <v>126</v>
      </c>
      <c r="BM233" s="172" t="s">
        <v>475</v>
      </c>
    </row>
    <row r="234" s="22" customFormat="true" ht="24" hidden="false" customHeight="true" outlineLevel="0" collapsed="false">
      <c r="A234" s="17"/>
      <c r="B234" s="160"/>
      <c r="C234" s="161" t="s">
        <v>476</v>
      </c>
      <c r="D234" s="161" t="s">
        <v>122</v>
      </c>
      <c r="E234" s="162" t="s">
        <v>384</v>
      </c>
      <c r="F234" s="163" t="s">
        <v>385</v>
      </c>
      <c r="G234" s="164" t="s">
        <v>154</v>
      </c>
      <c r="H234" s="165" t="n">
        <v>11.25</v>
      </c>
      <c r="I234" s="166" t="n">
        <v>0</v>
      </c>
      <c r="J234" s="166" t="n">
        <f aca="false">ROUND(I234*H234,2)</f>
        <v>0</v>
      </c>
      <c r="K234" s="167"/>
      <c r="L234" s="18"/>
      <c r="M234" s="168"/>
      <c r="N234" s="169" t="s">
        <v>35</v>
      </c>
      <c r="O234" s="170" t="n">
        <v>0.028</v>
      </c>
      <c r="P234" s="170" t="n">
        <f aca="false">O234*H234</f>
        <v>0.315</v>
      </c>
      <c r="Q234" s="170" t="n">
        <v>0</v>
      </c>
      <c r="R234" s="170" t="n">
        <f aca="false">Q234*H234</f>
        <v>0</v>
      </c>
      <c r="S234" s="170" t="n">
        <v>0</v>
      </c>
      <c r="T234" s="171" t="n">
        <f aca="false">S234*H234</f>
        <v>0</v>
      </c>
      <c r="U234" s="17"/>
      <c r="V234" s="17"/>
      <c r="W234" s="17"/>
      <c r="X234" s="17"/>
      <c r="Y234" s="17"/>
      <c r="Z234" s="17"/>
      <c r="AA234" s="17"/>
      <c r="AB234" s="17"/>
      <c r="AC234" s="17"/>
      <c r="AD234" s="17"/>
      <c r="AE234" s="17"/>
      <c r="AR234" s="172" t="s">
        <v>126</v>
      </c>
      <c r="AT234" s="172" t="s">
        <v>122</v>
      </c>
      <c r="AU234" s="172" t="s">
        <v>80</v>
      </c>
      <c r="AY234" s="3" t="s">
        <v>120</v>
      </c>
      <c r="BE234" s="173" t="n">
        <f aca="false">IF(N234="základní",J234,0)</f>
        <v>0</v>
      </c>
      <c r="BF234" s="173" t="n">
        <f aca="false">IF(N234="snížená",J234,0)</f>
        <v>0</v>
      </c>
      <c r="BG234" s="173" t="n">
        <f aca="false">IF(N234="zákl. přenesená",J234,0)</f>
        <v>0</v>
      </c>
      <c r="BH234" s="173" t="n">
        <f aca="false">IF(N234="sníž. přenesená",J234,0)</f>
        <v>0</v>
      </c>
      <c r="BI234" s="173" t="n">
        <f aca="false">IF(N234="nulová",J234,0)</f>
        <v>0</v>
      </c>
      <c r="BJ234" s="3" t="s">
        <v>78</v>
      </c>
      <c r="BK234" s="173" t="n">
        <f aca="false">ROUND(I234*H234,2)</f>
        <v>0</v>
      </c>
      <c r="BL234" s="3" t="s">
        <v>126</v>
      </c>
      <c r="BM234" s="172" t="s">
        <v>477</v>
      </c>
    </row>
    <row r="235" s="22" customFormat="true" ht="36" hidden="false" customHeight="true" outlineLevel="0" collapsed="false">
      <c r="A235" s="17"/>
      <c r="B235" s="160"/>
      <c r="C235" s="161" t="s">
        <v>478</v>
      </c>
      <c r="D235" s="161" t="s">
        <v>122</v>
      </c>
      <c r="E235" s="162" t="s">
        <v>479</v>
      </c>
      <c r="F235" s="163" t="s">
        <v>480</v>
      </c>
      <c r="G235" s="164"/>
      <c r="H235" s="165" t="n">
        <v>75</v>
      </c>
      <c r="I235" s="166" t="n">
        <v>0</v>
      </c>
      <c r="J235" s="166" t="n">
        <f aca="false">ROUND(I235*H235,2)</f>
        <v>0</v>
      </c>
      <c r="K235" s="167"/>
      <c r="L235" s="18"/>
      <c r="M235" s="168"/>
      <c r="N235" s="169" t="s">
        <v>35</v>
      </c>
      <c r="O235" s="170" t="n">
        <v>0</v>
      </c>
      <c r="P235" s="170" t="n">
        <f aca="false">O235*H235</f>
        <v>0</v>
      </c>
      <c r="Q235" s="170" t="n">
        <v>0</v>
      </c>
      <c r="R235" s="170" t="n">
        <f aca="false">Q235*H235</f>
        <v>0</v>
      </c>
      <c r="S235" s="170" t="n">
        <v>0</v>
      </c>
      <c r="T235" s="171" t="n">
        <f aca="false">S235*H235</f>
        <v>0</v>
      </c>
      <c r="U235" s="17"/>
      <c r="V235" s="17"/>
      <c r="W235" s="17"/>
      <c r="X235" s="17"/>
      <c r="Y235" s="17"/>
      <c r="Z235" s="17"/>
      <c r="AA235" s="17"/>
      <c r="AB235" s="17"/>
      <c r="AC235" s="17"/>
      <c r="AD235" s="17"/>
      <c r="AE235" s="17"/>
      <c r="AR235" s="172" t="s">
        <v>126</v>
      </c>
      <c r="AT235" s="172" t="s">
        <v>122</v>
      </c>
      <c r="AU235" s="172" t="s">
        <v>80</v>
      </c>
      <c r="AY235" s="3" t="s">
        <v>120</v>
      </c>
      <c r="BE235" s="173" t="n">
        <f aca="false">IF(N235="základní",J235,0)</f>
        <v>0</v>
      </c>
      <c r="BF235" s="173" t="n">
        <f aca="false">IF(N235="snížená",J235,0)</f>
        <v>0</v>
      </c>
      <c r="BG235" s="173" t="n">
        <f aca="false">IF(N235="zákl. přenesená",J235,0)</f>
        <v>0</v>
      </c>
      <c r="BH235" s="173" t="n">
        <f aca="false">IF(N235="sníž. přenesená",J235,0)</f>
        <v>0</v>
      </c>
      <c r="BI235" s="173" t="n">
        <f aca="false">IF(N235="nulová",J235,0)</f>
        <v>0</v>
      </c>
      <c r="BJ235" s="3" t="s">
        <v>78</v>
      </c>
      <c r="BK235" s="173" t="n">
        <f aca="false">ROUND(I235*H235,2)</f>
        <v>0</v>
      </c>
      <c r="BL235" s="3" t="s">
        <v>126</v>
      </c>
      <c r="BM235" s="172" t="s">
        <v>481</v>
      </c>
    </row>
    <row r="236" s="174" customFormat="true" ht="12.8" hidden="false" customHeight="false" outlineLevel="0" collapsed="false">
      <c r="B236" s="175"/>
      <c r="D236" s="176" t="s">
        <v>128</v>
      </c>
      <c r="E236" s="177"/>
      <c r="F236" s="178" t="s">
        <v>482</v>
      </c>
      <c r="H236" s="177"/>
      <c r="L236" s="175"/>
      <c r="M236" s="179"/>
      <c r="N236" s="180"/>
      <c r="O236" s="180"/>
      <c r="P236" s="180"/>
      <c r="Q236" s="180"/>
      <c r="R236" s="180"/>
      <c r="S236" s="180"/>
      <c r="T236" s="181"/>
      <c r="AT236" s="177" t="s">
        <v>128</v>
      </c>
      <c r="AU236" s="177" t="s">
        <v>80</v>
      </c>
      <c r="AV236" s="174" t="s">
        <v>78</v>
      </c>
      <c r="AW236" s="174" t="s">
        <v>27</v>
      </c>
      <c r="AX236" s="174" t="s">
        <v>70</v>
      </c>
      <c r="AY236" s="177" t="s">
        <v>120</v>
      </c>
    </row>
    <row r="237" s="182" customFormat="true" ht="12.8" hidden="false" customHeight="false" outlineLevel="0" collapsed="false">
      <c r="B237" s="183"/>
      <c r="D237" s="176" t="s">
        <v>128</v>
      </c>
      <c r="E237" s="184"/>
      <c r="F237" s="185" t="s">
        <v>483</v>
      </c>
      <c r="H237" s="186" t="n">
        <v>75</v>
      </c>
      <c r="L237" s="183"/>
      <c r="M237" s="187"/>
      <c r="N237" s="188"/>
      <c r="O237" s="188"/>
      <c r="P237" s="188"/>
      <c r="Q237" s="188"/>
      <c r="R237" s="188"/>
      <c r="S237" s="188"/>
      <c r="T237" s="189"/>
      <c r="AT237" s="184" t="s">
        <v>128</v>
      </c>
      <c r="AU237" s="184" t="s">
        <v>80</v>
      </c>
      <c r="AV237" s="182" t="s">
        <v>80</v>
      </c>
      <c r="AW237" s="182" t="s">
        <v>27</v>
      </c>
      <c r="AX237" s="182" t="s">
        <v>78</v>
      </c>
      <c r="AY237" s="184" t="s">
        <v>120</v>
      </c>
    </row>
    <row r="238" s="22" customFormat="true" ht="24" hidden="false" customHeight="true" outlineLevel="0" collapsed="false">
      <c r="A238" s="17"/>
      <c r="B238" s="160"/>
      <c r="C238" s="161" t="s">
        <v>484</v>
      </c>
      <c r="D238" s="161" t="s">
        <v>122</v>
      </c>
      <c r="E238" s="162" t="s">
        <v>485</v>
      </c>
      <c r="F238" s="163" t="s">
        <v>486</v>
      </c>
      <c r="G238" s="164" t="s">
        <v>179</v>
      </c>
      <c r="H238" s="165" t="n">
        <v>450</v>
      </c>
      <c r="I238" s="166" t="n">
        <v>0</v>
      </c>
      <c r="J238" s="166" t="n">
        <f aca="false">ROUND(I238*H238,2)</f>
        <v>0</v>
      </c>
      <c r="K238" s="167"/>
      <c r="L238" s="18"/>
      <c r="M238" s="168"/>
      <c r="N238" s="169" t="s">
        <v>35</v>
      </c>
      <c r="O238" s="170" t="n">
        <v>0</v>
      </c>
      <c r="P238" s="170" t="n">
        <f aca="false">O238*H238</f>
        <v>0</v>
      </c>
      <c r="Q238" s="170" t="n">
        <v>0</v>
      </c>
      <c r="R238" s="170" t="n">
        <f aca="false">Q238*H238</f>
        <v>0</v>
      </c>
      <c r="S238" s="170" t="n">
        <v>0</v>
      </c>
      <c r="T238" s="171" t="n">
        <f aca="false">S238*H238</f>
        <v>0</v>
      </c>
      <c r="U238" s="17"/>
      <c r="V238" s="17"/>
      <c r="W238" s="17"/>
      <c r="X238" s="17"/>
      <c r="Y238" s="17"/>
      <c r="Z238" s="17"/>
      <c r="AA238" s="17"/>
      <c r="AB238" s="17"/>
      <c r="AC238" s="17"/>
      <c r="AD238" s="17"/>
      <c r="AE238" s="17"/>
      <c r="AR238" s="172" t="s">
        <v>126</v>
      </c>
      <c r="AT238" s="172" t="s">
        <v>122</v>
      </c>
      <c r="AU238" s="172" t="s">
        <v>80</v>
      </c>
      <c r="AY238" s="3" t="s">
        <v>120</v>
      </c>
      <c r="BE238" s="173" t="n">
        <f aca="false">IF(N238="základní",J238,0)</f>
        <v>0</v>
      </c>
      <c r="BF238" s="173" t="n">
        <f aca="false">IF(N238="snížená",J238,0)</f>
        <v>0</v>
      </c>
      <c r="BG238" s="173" t="n">
        <f aca="false">IF(N238="zákl. přenesená",J238,0)</f>
        <v>0</v>
      </c>
      <c r="BH238" s="173" t="n">
        <f aca="false">IF(N238="sníž. přenesená",J238,0)</f>
        <v>0</v>
      </c>
      <c r="BI238" s="173" t="n">
        <f aca="false">IF(N238="nulová",J238,0)</f>
        <v>0</v>
      </c>
      <c r="BJ238" s="3" t="s">
        <v>78</v>
      </c>
      <c r="BK238" s="173" t="n">
        <f aca="false">ROUND(I238*H238,2)</f>
        <v>0</v>
      </c>
      <c r="BL238" s="3" t="s">
        <v>126</v>
      </c>
      <c r="BM238" s="172" t="s">
        <v>487</v>
      </c>
    </row>
    <row r="239" s="182" customFormat="true" ht="12.8" hidden="false" customHeight="false" outlineLevel="0" collapsed="false">
      <c r="B239" s="183"/>
      <c r="D239" s="176" t="s">
        <v>128</v>
      </c>
      <c r="E239" s="184"/>
      <c r="F239" s="185" t="s">
        <v>488</v>
      </c>
      <c r="H239" s="186" t="n">
        <v>450</v>
      </c>
      <c r="L239" s="183"/>
      <c r="M239" s="187"/>
      <c r="N239" s="188"/>
      <c r="O239" s="188"/>
      <c r="P239" s="188"/>
      <c r="Q239" s="188"/>
      <c r="R239" s="188"/>
      <c r="S239" s="188"/>
      <c r="T239" s="189"/>
      <c r="AT239" s="184" t="s">
        <v>128</v>
      </c>
      <c r="AU239" s="184" t="s">
        <v>80</v>
      </c>
      <c r="AV239" s="182" t="s">
        <v>80</v>
      </c>
      <c r="AW239" s="182" t="s">
        <v>27</v>
      </c>
      <c r="AX239" s="182" t="s">
        <v>78</v>
      </c>
      <c r="AY239" s="184" t="s">
        <v>120</v>
      </c>
    </row>
    <row r="240" s="22" customFormat="true" ht="24" hidden="false" customHeight="true" outlineLevel="0" collapsed="false">
      <c r="A240" s="17"/>
      <c r="B240" s="160"/>
      <c r="C240" s="161" t="s">
        <v>483</v>
      </c>
      <c r="D240" s="161" t="s">
        <v>122</v>
      </c>
      <c r="E240" s="162" t="s">
        <v>407</v>
      </c>
      <c r="F240" s="163" t="s">
        <v>408</v>
      </c>
      <c r="G240" s="164" t="s">
        <v>174</v>
      </c>
      <c r="H240" s="165" t="n">
        <v>9.178</v>
      </c>
      <c r="I240" s="166" t="n">
        <v>0</v>
      </c>
      <c r="J240" s="166" t="n">
        <f aca="false">ROUND(I240*H240,2)</f>
        <v>0</v>
      </c>
      <c r="K240" s="167"/>
      <c r="L240" s="18"/>
      <c r="M240" s="168"/>
      <c r="N240" s="169" t="s">
        <v>35</v>
      </c>
      <c r="O240" s="170" t="n">
        <v>2.003</v>
      </c>
      <c r="P240" s="170" t="n">
        <f aca="false">O240*H240</f>
        <v>18.383534</v>
      </c>
      <c r="Q240" s="170" t="n">
        <v>0</v>
      </c>
      <c r="R240" s="170" t="n">
        <f aca="false">Q240*H240</f>
        <v>0</v>
      </c>
      <c r="S240" s="170" t="n">
        <v>0</v>
      </c>
      <c r="T240" s="171" t="n">
        <f aca="false">S240*H240</f>
        <v>0</v>
      </c>
      <c r="U240" s="17"/>
      <c r="V240" s="17"/>
      <c r="W240" s="17"/>
      <c r="X240" s="17"/>
      <c r="Y240" s="17"/>
      <c r="Z240" s="17"/>
      <c r="AA240" s="17"/>
      <c r="AB240" s="17"/>
      <c r="AC240" s="17"/>
      <c r="AD240" s="17"/>
      <c r="AE240" s="17"/>
      <c r="AR240" s="172" t="s">
        <v>126</v>
      </c>
      <c r="AT240" s="172" t="s">
        <v>122</v>
      </c>
      <c r="AU240" s="172" t="s">
        <v>80</v>
      </c>
      <c r="AY240" s="3" t="s">
        <v>120</v>
      </c>
      <c r="BE240" s="173" t="n">
        <f aca="false">IF(N240="základní",J240,0)</f>
        <v>0</v>
      </c>
      <c r="BF240" s="173" t="n">
        <f aca="false">IF(N240="snížená",J240,0)</f>
        <v>0</v>
      </c>
      <c r="BG240" s="173" t="n">
        <f aca="false">IF(N240="zákl. přenesená",J240,0)</f>
        <v>0</v>
      </c>
      <c r="BH240" s="173" t="n">
        <f aca="false">IF(N240="sníž. přenesená",J240,0)</f>
        <v>0</v>
      </c>
      <c r="BI240" s="173" t="n">
        <f aca="false">IF(N240="nulová",J240,0)</f>
        <v>0</v>
      </c>
      <c r="BJ240" s="3" t="s">
        <v>78</v>
      </c>
      <c r="BK240" s="173" t="n">
        <f aca="false">ROUND(I240*H240,2)</f>
        <v>0</v>
      </c>
      <c r="BL240" s="3" t="s">
        <v>126</v>
      </c>
      <c r="BM240" s="172" t="s">
        <v>489</v>
      </c>
    </row>
    <row r="241" s="147" customFormat="true" ht="22.8" hidden="false" customHeight="true" outlineLevel="0" collapsed="false">
      <c r="B241" s="148"/>
      <c r="D241" s="149" t="s">
        <v>69</v>
      </c>
      <c r="E241" s="158" t="s">
        <v>490</v>
      </c>
      <c r="F241" s="158" t="s">
        <v>491</v>
      </c>
      <c r="J241" s="159" t="n">
        <f aca="false">BK241</f>
        <v>0</v>
      </c>
      <c r="L241" s="148"/>
      <c r="M241" s="152"/>
      <c r="N241" s="153"/>
      <c r="O241" s="153"/>
      <c r="P241" s="154" t="n">
        <f aca="false">SUM(P242:P284)</f>
        <v>964.389243</v>
      </c>
      <c r="Q241" s="153"/>
      <c r="R241" s="154" t="n">
        <f aca="false">SUM(R242:R284)</f>
        <v>14.3</v>
      </c>
      <c r="S241" s="153"/>
      <c r="T241" s="155" t="n">
        <f aca="false">SUM(T242:T284)</f>
        <v>0</v>
      </c>
      <c r="AR241" s="149" t="s">
        <v>78</v>
      </c>
      <c r="AT241" s="156" t="s">
        <v>69</v>
      </c>
      <c r="AU241" s="156" t="s">
        <v>78</v>
      </c>
      <c r="AY241" s="149" t="s">
        <v>120</v>
      </c>
      <c r="BK241" s="157" t="n">
        <f aca="false">SUM(BK242:BK284)</f>
        <v>0</v>
      </c>
    </row>
    <row r="242" s="22" customFormat="true" ht="16.5" hidden="false" customHeight="true" outlineLevel="0" collapsed="false">
      <c r="A242" s="17"/>
      <c r="B242" s="160"/>
      <c r="C242" s="161" t="s">
        <v>492</v>
      </c>
      <c r="D242" s="161" t="s">
        <v>122</v>
      </c>
      <c r="E242" s="162" t="s">
        <v>419</v>
      </c>
      <c r="F242" s="163" t="s">
        <v>420</v>
      </c>
      <c r="G242" s="164" t="s">
        <v>125</v>
      </c>
      <c r="H242" s="165" t="n">
        <v>650</v>
      </c>
      <c r="I242" s="166" t="n">
        <v>0</v>
      </c>
      <c r="J242" s="166" t="n">
        <f aca="false">ROUND(I242*H242,2)</f>
        <v>0</v>
      </c>
      <c r="K242" s="167"/>
      <c r="L242" s="18"/>
      <c r="M242" s="168"/>
      <c r="N242" s="169" t="s">
        <v>35</v>
      </c>
      <c r="O242" s="170" t="n">
        <v>0.046</v>
      </c>
      <c r="P242" s="170" t="n">
        <f aca="false">O242*H242</f>
        <v>29.9</v>
      </c>
      <c r="Q242" s="170" t="n">
        <v>0</v>
      </c>
      <c r="R242" s="170" t="n">
        <f aca="false">Q242*H242</f>
        <v>0</v>
      </c>
      <c r="S242" s="170" t="n">
        <v>0</v>
      </c>
      <c r="T242" s="171" t="n">
        <f aca="false">S242*H242</f>
        <v>0</v>
      </c>
      <c r="U242" s="17"/>
      <c r="V242" s="17"/>
      <c r="W242" s="17"/>
      <c r="X242" s="17"/>
      <c r="Y242" s="17"/>
      <c r="Z242" s="17"/>
      <c r="AA242" s="17"/>
      <c r="AB242" s="17"/>
      <c r="AC242" s="17"/>
      <c r="AD242" s="17"/>
      <c r="AE242" s="17"/>
      <c r="AR242" s="172" t="s">
        <v>126</v>
      </c>
      <c r="AT242" s="172" t="s">
        <v>122</v>
      </c>
      <c r="AU242" s="172" t="s">
        <v>80</v>
      </c>
      <c r="AY242" s="3" t="s">
        <v>120</v>
      </c>
      <c r="BE242" s="173" t="n">
        <f aca="false">IF(N242="základní",J242,0)</f>
        <v>0</v>
      </c>
      <c r="BF242" s="173" t="n">
        <f aca="false">IF(N242="snížená",J242,0)</f>
        <v>0</v>
      </c>
      <c r="BG242" s="173" t="n">
        <f aca="false">IF(N242="zákl. přenesená",J242,0)</f>
        <v>0</v>
      </c>
      <c r="BH242" s="173" t="n">
        <f aca="false">IF(N242="sníž. přenesená",J242,0)</f>
        <v>0</v>
      </c>
      <c r="BI242" s="173" t="n">
        <f aca="false">IF(N242="nulová",J242,0)</f>
        <v>0</v>
      </c>
      <c r="BJ242" s="3" t="s">
        <v>78</v>
      </c>
      <c r="BK242" s="173" t="n">
        <f aca="false">ROUND(I242*H242,2)</f>
        <v>0</v>
      </c>
      <c r="BL242" s="3" t="s">
        <v>126</v>
      </c>
      <c r="BM242" s="172" t="s">
        <v>493</v>
      </c>
    </row>
    <row r="243" s="22" customFormat="true" ht="24" hidden="false" customHeight="true" outlineLevel="0" collapsed="false">
      <c r="A243" s="17"/>
      <c r="B243" s="160"/>
      <c r="C243" s="161" t="s">
        <v>494</v>
      </c>
      <c r="D243" s="161" t="s">
        <v>122</v>
      </c>
      <c r="E243" s="162" t="s">
        <v>164</v>
      </c>
      <c r="F243" s="163" t="s">
        <v>165</v>
      </c>
      <c r="G243" s="164" t="s">
        <v>125</v>
      </c>
      <c r="H243" s="165" t="n">
        <v>650</v>
      </c>
      <c r="I243" s="166" t="n">
        <v>0</v>
      </c>
      <c r="J243" s="166" t="n">
        <f aca="false">ROUND(I243*H243,2)</f>
        <v>0</v>
      </c>
      <c r="K243" s="167"/>
      <c r="L243" s="18"/>
      <c r="M243" s="168"/>
      <c r="N243" s="169" t="s">
        <v>35</v>
      </c>
      <c r="O243" s="170" t="n">
        <v>0.012</v>
      </c>
      <c r="P243" s="170" t="n">
        <f aca="false">O243*H243</f>
        <v>7.8</v>
      </c>
      <c r="Q243" s="170" t="n">
        <v>0</v>
      </c>
      <c r="R243" s="170" t="n">
        <f aca="false">Q243*H243</f>
        <v>0</v>
      </c>
      <c r="S243" s="170" t="n">
        <v>0</v>
      </c>
      <c r="T243" s="171" t="n">
        <f aca="false">S243*H243</f>
        <v>0</v>
      </c>
      <c r="U243" s="17"/>
      <c r="V243" s="17"/>
      <c r="W243" s="17"/>
      <c r="X243" s="17"/>
      <c r="Y243" s="17"/>
      <c r="Z243" s="17"/>
      <c r="AA243" s="17"/>
      <c r="AB243" s="17"/>
      <c r="AC243" s="17"/>
      <c r="AD243" s="17"/>
      <c r="AE243" s="17"/>
      <c r="AR243" s="172" t="s">
        <v>126</v>
      </c>
      <c r="AT243" s="172" t="s">
        <v>122</v>
      </c>
      <c r="AU243" s="172" t="s">
        <v>80</v>
      </c>
      <c r="AY243" s="3" t="s">
        <v>120</v>
      </c>
      <c r="BE243" s="173" t="n">
        <f aca="false">IF(N243="základní",J243,0)</f>
        <v>0</v>
      </c>
      <c r="BF243" s="173" t="n">
        <f aca="false">IF(N243="snížená",J243,0)</f>
        <v>0</v>
      </c>
      <c r="BG243" s="173" t="n">
        <f aca="false">IF(N243="zákl. přenesená",J243,0)</f>
        <v>0</v>
      </c>
      <c r="BH243" s="173" t="n">
        <f aca="false">IF(N243="sníž. přenesená",J243,0)</f>
        <v>0</v>
      </c>
      <c r="BI243" s="173" t="n">
        <f aca="false">IF(N243="nulová",J243,0)</f>
        <v>0</v>
      </c>
      <c r="BJ243" s="3" t="s">
        <v>78</v>
      </c>
      <c r="BK243" s="173" t="n">
        <f aca="false">ROUND(I243*H243,2)</f>
        <v>0</v>
      </c>
      <c r="BL243" s="3" t="s">
        <v>126</v>
      </c>
      <c r="BM243" s="172" t="s">
        <v>495</v>
      </c>
    </row>
    <row r="244" customFormat="false" ht="16.5" hidden="false" customHeight="true" outlineLevel="0" collapsed="false">
      <c r="A244" s="17"/>
      <c r="B244" s="160"/>
      <c r="C244" s="198" t="s">
        <v>496</v>
      </c>
      <c r="D244" s="198" t="s">
        <v>171</v>
      </c>
      <c r="E244" s="199" t="s">
        <v>497</v>
      </c>
      <c r="F244" s="200" t="s">
        <v>498</v>
      </c>
      <c r="G244" s="201" t="s">
        <v>154</v>
      </c>
      <c r="H244" s="202" t="n">
        <v>65</v>
      </c>
      <c r="I244" s="203" t="n">
        <v>0</v>
      </c>
      <c r="J244" s="203" t="n">
        <f aca="false">ROUND(I244*H244,2)</f>
        <v>0</v>
      </c>
      <c r="K244" s="204"/>
      <c r="L244" s="205"/>
      <c r="M244" s="206"/>
      <c r="N244" s="207" t="s">
        <v>35</v>
      </c>
      <c r="O244" s="170" t="n">
        <v>0</v>
      </c>
      <c r="P244" s="170" t="n">
        <f aca="false">O244*H244</f>
        <v>0</v>
      </c>
      <c r="Q244" s="170" t="n">
        <v>0.22</v>
      </c>
      <c r="R244" s="170" t="n">
        <f aca="false">Q244*H244</f>
        <v>14.3</v>
      </c>
      <c r="S244" s="170" t="n">
        <v>0</v>
      </c>
      <c r="T244" s="171" t="n">
        <f aca="false">S244*H244</f>
        <v>0</v>
      </c>
      <c r="U244" s="17"/>
      <c r="V244" s="17"/>
      <c r="W244" s="17"/>
      <c r="X244" s="17"/>
      <c r="Y244" s="17"/>
      <c r="Z244" s="17"/>
      <c r="AA244" s="17"/>
      <c r="AB244" s="17"/>
      <c r="AC244" s="17"/>
      <c r="AD244" s="17"/>
      <c r="AE244" s="17"/>
      <c r="AR244" s="172" t="s">
        <v>158</v>
      </c>
      <c r="AT244" s="172" t="s">
        <v>171</v>
      </c>
      <c r="AU244" s="172" t="s">
        <v>80</v>
      </c>
      <c r="AY244" s="3" t="s">
        <v>120</v>
      </c>
      <c r="BE244" s="173" t="n">
        <f aca="false">IF(N244="základní",J244,0)</f>
        <v>0</v>
      </c>
      <c r="BF244" s="173" t="n">
        <f aca="false">IF(N244="snížená",J244,0)</f>
        <v>0</v>
      </c>
      <c r="BG244" s="173" t="n">
        <f aca="false">IF(N244="zákl. přenesená",J244,0)</f>
        <v>0</v>
      </c>
      <c r="BH244" s="173" t="n">
        <f aca="false">IF(N244="sníž. přenesená",J244,0)</f>
        <v>0</v>
      </c>
      <c r="BI244" s="173" t="n">
        <f aca="false">IF(N244="nulová",J244,0)</f>
        <v>0</v>
      </c>
      <c r="BJ244" s="3" t="s">
        <v>78</v>
      </c>
      <c r="BK244" s="173" t="n">
        <f aca="false">ROUND(I244*H244,2)</f>
        <v>0</v>
      </c>
      <c r="BL244" s="3" t="s">
        <v>126</v>
      </c>
      <c r="BM244" s="172" t="s">
        <v>499</v>
      </c>
    </row>
    <row r="245" customFormat="false" ht="16.5" hidden="false" customHeight="true" outlineLevel="0" collapsed="false">
      <c r="A245" s="17"/>
      <c r="B245" s="160"/>
      <c r="C245" s="161" t="s">
        <v>500</v>
      </c>
      <c r="D245" s="161" t="s">
        <v>122</v>
      </c>
      <c r="E245" s="162" t="s">
        <v>425</v>
      </c>
      <c r="F245" s="163" t="s">
        <v>426</v>
      </c>
      <c r="G245" s="164" t="s">
        <v>125</v>
      </c>
      <c r="H245" s="165" t="n">
        <v>650</v>
      </c>
      <c r="I245" s="166" t="n">
        <v>0</v>
      </c>
      <c r="J245" s="166" t="n">
        <f aca="false">ROUND(I245*H245,2)</f>
        <v>0</v>
      </c>
      <c r="K245" s="167"/>
      <c r="L245" s="18"/>
      <c r="M245" s="168"/>
      <c r="N245" s="169" t="s">
        <v>35</v>
      </c>
      <c r="O245" s="170" t="n">
        <v>0.002</v>
      </c>
      <c r="P245" s="170" t="n">
        <f aca="false">O245*H245</f>
        <v>1.3</v>
      </c>
      <c r="Q245" s="170" t="n">
        <v>0</v>
      </c>
      <c r="R245" s="170" t="n">
        <f aca="false">Q245*H245</f>
        <v>0</v>
      </c>
      <c r="S245" s="170" t="n">
        <v>0</v>
      </c>
      <c r="T245" s="171" t="n">
        <f aca="false">S245*H245</f>
        <v>0</v>
      </c>
      <c r="U245" s="17"/>
      <c r="V245" s="17"/>
      <c r="W245" s="17"/>
      <c r="X245" s="17"/>
      <c r="Y245" s="17"/>
      <c r="Z245" s="17"/>
      <c r="AA245" s="17"/>
      <c r="AB245" s="17"/>
      <c r="AC245" s="17"/>
      <c r="AD245" s="17"/>
      <c r="AE245" s="17"/>
      <c r="AR245" s="172" t="s">
        <v>126</v>
      </c>
      <c r="AT245" s="172" t="s">
        <v>122</v>
      </c>
      <c r="AU245" s="172" t="s">
        <v>80</v>
      </c>
      <c r="AY245" s="3" t="s">
        <v>120</v>
      </c>
      <c r="BE245" s="173" t="n">
        <f aca="false">IF(N245="základní",J245,0)</f>
        <v>0</v>
      </c>
      <c r="BF245" s="173" t="n">
        <f aca="false">IF(N245="snížená",J245,0)</f>
        <v>0</v>
      </c>
      <c r="BG245" s="173" t="n">
        <f aca="false">IF(N245="zákl. přenesená",J245,0)</f>
        <v>0</v>
      </c>
      <c r="BH245" s="173" t="n">
        <f aca="false">IF(N245="sníž. přenesená",J245,0)</f>
        <v>0</v>
      </c>
      <c r="BI245" s="173" t="n">
        <f aca="false">IF(N245="nulová",J245,0)</f>
        <v>0</v>
      </c>
      <c r="BJ245" s="3" t="s">
        <v>78</v>
      </c>
      <c r="BK245" s="173" t="n">
        <f aca="false">ROUND(I245*H245,2)</f>
        <v>0</v>
      </c>
      <c r="BL245" s="3" t="s">
        <v>126</v>
      </c>
      <c r="BM245" s="172" t="s">
        <v>501</v>
      </c>
    </row>
    <row r="246" customFormat="false" ht="16.5" hidden="false" customHeight="true" outlineLevel="0" collapsed="false">
      <c r="A246" s="17"/>
      <c r="B246" s="160"/>
      <c r="C246" s="161" t="s">
        <v>502</v>
      </c>
      <c r="D246" s="161" t="s">
        <v>122</v>
      </c>
      <c r="E246" s="162" t="s">
        <v>429</v>
      </c>
      <c r="F246" s="163" t="s">
        <v>430</v>
      </c>
      <c r="G246" s="164" t="s">
        <v>125</v>
      </c>
      <c r="H246" s="165" t="n">
        <v>650</v>
      </c>
      <c r="I246" s="166" t="n">
        <v>0</v>
      </c>
      <c r="J246" s="166" t="n">
        <f aca="false">ROUND(I246*H246,2)</f>
        <v>0</v>
      </c>
      <c r="K246" s="167"/>
      <c r="L246" s="18"/>
      <c r="M246" s="168"/>
      <c r="N246" s="169" t="s">
        <v>35</v>
      </c>
      <c r="O246" s="170" t="n">
        <v>0.001</v>
      </c>
      <c r="P246" s="170" t="n">
        <f aca="false">O246*H246</f>
        <v>0.65</v>
      </c>
      <c r="Q246" s="170" t="n">
        <v>0</v>
      </c>
      <c r="R246" s="170" t="n">
        <f aca="false">Q246*H246</f>
        <v>0</v>
      </c>
      <c r="S246" s="170" t="n">
        <v>0</v>
      </c>
      <c r="T246" s="171" t="n">
        <f aca="false">S246*H246</f>
        <v>0</v>
      </c>
      <c r="U246" s="17"/>
      <c r="V246" s="17"/>
      <c r="W246" s="17"/>
      <c r="X246" s="17"/>
      <c r="Y246" s="17"/>
      <c r="Z246" s="17"/>
      <c r="AA246" s="17"/>
      <c r="AB246" s="17"/>
      <c r="AC246" s="17"/>
      <c r="AD246" s="17"/>
      <c r="AE246" s="17"/>
      <c r="AR246" s="172" t="s">
        <v>126</v>
      </c>
      <c r="AT246" s="172" t="s">
        <v>122</v>
      </c>
      <c r="AU246" s="172" t="s">
        <v>80</v>
      </c>
      <c r="AY246" s="3" t="s">
        <v>120</v>
      </c>
      <c r="BE246" s="173" t="n">
        <f aca="false">IF(N246="základní",J246,0)</f>
        <v>0</v>
      </c>
      <c r="BF246" s="173" t="n">
        <f aca="false">IF(N246="snížená",J246,0)</f>
        <v>0</v>
      </c>
      <c r="BG246" s="173" t="n">
        <f aca="false">IF(N246="zákl. přenesená",J246,0)</f>
        <v>0</v>
      </c>
      <c r="BH246" s="173" t="n">
        <f aca="false">IF(N246="sníž. přenesená",J246,0)</f>
        <v>0</v>
      </c>
      <c r="BI246" s="173" t="n">
        <f aca="false">IF(N246="nulová",J246,0)</f>
        <v>0</v>
      </c>
      <c r="BJ246" s="3" t="s">
        <v>78</v>
      </c>
      <c r="BK246" s="173" t="n">
        <f aca="false">ROUND(I246*H246,2)</f>
        <v>0</v>
      </c>
      <c r="BL246" s="3" t="s">
        <v>126</v>
      </c>
      <c r="BM246" s="172" t="s">
        <v>503</v>
      </c>
    </row>
    <row r="247" customFormat="false" ht="16.5" hidden="false" customHeight="true" outlineLevel="0" collapsed="false">
      <c r="A247" s="17"/>
      <c r="B247" s="160"/>
      <c r="C247" s="161" t="s">
        <v>504</v>
      </c>
      <c r="D247" s="161" t="s">
        <v>122</v>
      </c>
      <c r="E247" s="162" t="s">
        <v>144</v>
      </c>
      <c r="F247" s="163" t="s">
        <v>145</v>
      </c>
      <c r="G247" s="164" t="s">
        <v>125</v>
      </c>
      <c r="H247" s="165" t="n">
        <v>1300</v>
      </c>
      <c r="I247" s="166" t="n">
        <v>0</v>
      </c>
      <c r="J247" s="166" t="n">
        <f aca="false">ROUND(I247*H247,2)</f>
        <v>0</v>
      </c>
      <c r="K247" s="167"/>
      <c r="L247" s="18"/>
      <c r="M247" s="168"/>
      <c r="N247" s="169" t="s">
        <v>35</v>
      </c>
      <c r="O247" s="170" t="n">
        <v>0.015</v>
      </c>
      <c r="P247" s="170" t="n">
        <f aca="false">O247*H247</f>
        <v>19.5</v>
      </c>
      <c r="Q247" s="170" t="n">
        <v>0</v>
      </c>
      <c r="R247" s="170" t="n">
        <f aca="false">Q247*H247</f>
        <v>0</v>
      </c>
      <c r="S247" s="170" t="n">
        <v>0</v>
      </c>
      <c r="T247" s="171" t="n">
        <f aca="false">S247*H247</f>
        <v>0</v>
      </c>
      <c r="U247" s="17"/>
      <c r="V247" s="17"/>
      <c r="W247" s="17"/>
      <c r="X247" s="17"/>
      <c r="Y247" s="17"/>
      <c r="Z247" s="17"/>
      <c r="AA247" s="17"/>
      <c r="AB247" s="17"/>
      <c r="AC247" s="17"/>
      <c r="AD247" s="17"/>
      <c r="AE247" s="17"/>
      <c r="AR247" s="172" t="s">
        <v>126</v>
      </c>
      <c r="AT247" s="172" t="s">
        <v>122</v>
      </c>
      <c r="AU247" s="172" t="s">
        <v>80</v>
      </c>
      <c r="AY247" s="3" t="s">
        <v>120</v>
      </c>
      <c r="BE247" s="173" t="n">
        <f aca="false">IF(N247="základní",J247,0)</f>
        <v>0</v>
      </c>
      <c r="BF247" s="173" t="n">
        <f aca="false">IF(N247="snížená",J247,0)</f>
        <v>0</v>
      </c>
      <c r="BG247" s="173" t="n">
        <f aca="false">IF(N247="zákl. přenesená",J247,0)</f>
        <v>0</v>
      </c>
      <c r="BH247" s="173" t="n">
        <f aca="false">IF(N247="sníž. přenesená",J247,0)</f>
        <v>0</v>
      </c>
      <c r="BI247" s="173" t="n">
        <f aca="false">IF(N247="nulová",J247,0)</f>
        <v>0</v>
      </c>
      <c r="BJ247" s="3" t="s">
        <v>78</v>
      </c>
      <c r="BK247" s="173" t="n">
        <f aca="false">ROUND(I247*H247,2)</f>
        <v>0</v>
      </c>
      <c r="BL247" s="3" t="s">
        <v>126</v>
      </c>
      <c r="BM247" s="172" t="s">
        <v>505</v>
      </c>
    </row>
    <row r="248" s="182" customFormat="true" ht="12.8" hidden="false" customHeight="false" outlineLevel="0" collapsed="false">
      <c r="B248" s="183"/>
      <c r="D248" s="176" t="s">
        <v>128</v>
      </c>
      <c r="E248" s="184"/>
      <c r="F248" s="185" t="s">
        <v>506</v>
      </c>
      <c r="H248" s="186" t="n">
        <v>1300</v>
      </c>
      <c r="L248" s="183"/>
      <c r="M248" s="187"/>
      <c r="N248" s="188"/>
      <c r="O248" s="188"/>
      <c r="P248" s="188"/>
      <c r="Q248" s="188"/>
      <c r="R248" s="188"/>
      <c r="S248" s="188"/>
      <c r="T248" s="189"/>
      <c r="AT248" s="184" t="s">
        <v>128</v>
      </c>
      <c r="AU248" s="184" t="s">
        <v>80</v>
      </c>
      <c r="AV248" s="182" t="s">
        <v>80</v>
      </c>
      <c r="AW248" s="182" t="s">
        <v>27</v>
      </c>
      <c r="AX248" s="182" t="s">
        <v>78</v>
      </c>
      <c r="AY248" s="184" t="s">
        <v>120</v>
      </c>
    </row>
    <row r="249" s="22" customFormat="true" ht="16.5" hidden="false" customHeight="true" outlineLevel="0" collapsed="false">
      <c r="A249" s="17"/>
      <c r="B249" s="160"/>
      <c r="C249" s="161" t="s">
        <v>507</v>
      </c>
      <c r="D249" s="161" t="s">
        <v>122</v>
      </c>
      <c r="E249" s="162" t="s">
        <v>508</v>
      </c>
      <c r="F249" s="163" t="s">
        <v>509</v>
      </c>
      <c r="G249" s="164" t="s">
        <v>179</v>
      </c>
      <c r="H249" s="165" t="n">
        <v>5044</v>
      </c>
      <c r="I249" s="166" t="n">
        <v>0</v>
      </c>
      <c r="J249" s="166" t="n">
        <f aca="false">ROUND(I249*H249,2)</f>
        <v>0</v>
      </c>
      <c r="K249" s="167"/>
      <c r="L249" s="18"/>
      <c r="M249" s="168"/>
      <c r="N249" s="169" t="s">
        <v>35</v>
      </c>
      <c r="O249" s="170" t="n">
        <v>0.049</v>
      </c>
      <c r="P249" s="170" t="n">
        <f aca="false">O249*H249</f>
        <v>247.156</v>
      </c>
      <c r="Q249" s="170" t="n">
        <v>0</v>
      </c>
      <c r="R249" s="170" t="n">
        <f aca="false">Q249*H249</f>
        <v>0</v>
      </c>
      <c r="S249" s="170" t="n">
        <v>0</v>
      </c>
      <c r="T249" s="171" t="n">
        <f aca="false">S249*H249</f>
        <v>0</v>
      </c>
      <c r="U249" s="17"/>
      <c r="V249" s="17"/>
      <c r="W249" s="17"/>
      <c r="X249" s="17"/>
      <c r="Y249" s="17"/>
      <c r="Z249" s="17"/>
      <c r="AA249" s="17"/>
      <c r="AB249" s="17"/>
      <c r="AC249" s="17"/>
      <c r="AD249" s="17"/>
      <c r="AE249" s="17"/>
      <c r="AR249" s="172" t="s">
        <v>126</v>
      </c>
      <c r="AT249" s="172" t="s">
        <v>122</v>
      </c>
      <c r="AU249" s="172" t="s">
        <v>80</v>
      </c>
      <c r="AY249" s="3" t="s">
        <v>120</v>
      </c>
      <c r="BE249" s="173" t="n">
        <f aca="false">IF(N249="základní",J249,0)</f>
        <v>0</v>
      </c>
      <c r="BF249" s="173" t="n">
        <f aca="false">IF(N249="snížená",J249,0)</f>
        <v>0</v>
      </c>
      <c r="BG249" s="173" t="n">
        <f aca="false">IF(N249="zákl. přenesená",J249,0)</f>
        <v>0</v>
      </c>
      <c r="BH249" s="173" t="n">
        <f aca="false">IF(N249="sníž. přenesená",J249,0)</f>
        <v>0</v>
      </c>
      <c r="BI249" s="173" t="n">
        <f aca="false">IF(N249="nulová",J249,0)</f>
        <v>0</v>
      </c>
      <c r="BJ249" s="3" t="s">
        <v>78</v>
      </c>
      <c r="BK249" s="173" t="n">
        <f aca="false">ROUND(I249*H249,2)</f>
        <v>0</v>
      </c>
      <c r="BL249" s="3" t="s">
        <v>126</v>
      </c>
      <c r="BM249" s="172" t="s">
        <v>510</v>
      </c>
    </row>
    <row r="250" s="182" customFormat="true" ht="12.8" hidden="false" customHeight="false" outlineLevel="0" collapsed="false">
      <c r="B250" s="183"/>
      <c r="D250" s="176" t="s">
        <v>128</v>
      </c>
      <c r="E250" s="184"/>
      <c r="F250" s="185" t="s">
        <v>511</v>
      </c>
      <c r="H250" s="186" t="n">
        <v>3530</v>
      </c>
      <c r="L250" s="183"/>
      <c r="M250" s="187"/>
      <c r="N250" s="188"/>
      <c r="O250" s="188"/>
      <c r="P250" s="188"/>
      <c r="Q250" s="188"/>
      <c r="R250" s="188"/>
      <c r="S250" s="188"/>
      <c r="T250" s="189"/>
      <c r="AT250" s="184" t="s">
        <v>128</v>
      </c>
      <c r="AU250" s="184" t="s">
        <v>80</v>
      </c>
      <c r="AV250" s="182" t="s">
        <v>80</v>
      </c>
      <c r="AW250" s="182" t="s">
        <v>27</v>
      </c>
      <c r="AX250" s="182" t="s">
        <v>70</v>
      </c>
      <c r="AY250" s="184" t="s">
        <v>120</v>
      </c>
    </row>
    <row r="251" s="182" customFormat="true" ht="12.8" hidden="false" customHeight="false" outlineLevel="0" collapsed="false">
      <c r="B251" s="183"/>
      <c r="D251" s="176" t="s">
        <v>128</v>
      </c>
      <c r="E251" s="184"/>
      <c r="F251" s="185" t="s">
        <v>512</v>
      </c>
      <c r="H251" s="186" t="n">
        <v>1514</v>
      </c>
      <c r="L251" s="183"/>
      <c r="M251" s="187"/>
      <c r="N251" s="188"/>
      <c r="O251" s="188"/>
      <c r="P251" s="188"/>
      <c r="Q251" s="188"/>
      <c r="R251" s="188"/>
      <c r="S251" s="188"/>
      <c r="T251" s="189"/>
      <c r="AT251" s="184" t="s">
        <v>128</v>
      </c>
      <c r="AU251" s="184" t="s">
        <v>80</v>
      </c>
      <c r="AV251" s="182" t="s">
        <v>80</v>
      </c>
      <c r="AW251" s="182" t="s">
        <v>27</v>
      </c>
      <c r="AX251" s="182" t="s">
        <v>70</v>
      </c>
      <c r="AY251" s="184" t="s">
        <v>120</v>
      </c>
    </row>
    <row r="252" s="190" customFormat="true" ht="12.8" hidden="false" customHeight="false" outlineLevel="0" collapsed="false">
      <c r="B252" s="191"/>
      <c r="D252" s="176" t="s">
        <v>128</v>
      </c>
      <c r="E252" s="192"/>
      <c r="F252" s="193" t="s">
        <v>136</v>
      </c>
      <c r="H252" s="194" t="n">
        <v>5044</v>
      </c>
      <c r="L252" s="191"/>
      <c r="M252" s="195"/>
      <c r="N252" s="196"/>
      <c r="O252" s="196"/>
      <c r="P252" s="196"/>
      <c r="Q252" s="196"/>
      <c r="R252" s="196"/>
      <c r="S252" s="196"/>
      <c r="T252" s="197"/>
      <c r="AT252" s="192" t="s">
        <v>128</v>
      </c>
      <c r="AU252" s="192" t="s">
        <v>80</v>
      </c>
      <c r="AV252" s="190" t="s">
        <v>126</v>
      </c>
      <c r="AW252" s="190" t="s">
        <v>27</v>
      </c>
      <c r="AX252" s="190" t="s">
        <v>78</v>
      </c>
      <c r="AY252" s="192" t="s">
        <v>120</v>
      </c>
    </row>
    <row r="253" s="22" customFormat="true" ht="16.5" hidden="false" customHeight="true" outlineLevel="0" collapsed="false">
      <c r="A253" s="17"/>
      <c r="B253" s="160"/>
      <c r="C253" s="198" t="s">
        <v>513</v>
      </c>
      <c r="D253" s="198" t="s">
        <v>171</v>
      </c>
      <c r="E253" s="199" t="s">
        <v>514</v>
      </c>
      <c r="F253" s="200" t="s">
        <v>515</v>
      </c>
      <c r="G253" s="201" t="s">
        <v>179</v>
      </c>
      <c r="H253" s="202" t="n">
        <v>312</v>
      </c>
      <c r="I253" s="203" t="n">
        <v>0</v>
      </c>
      <c r="J253" s="203" t="n">
        <f aca="false">ROUND(I253*H253,2)</f>
        <v>0</v>
      </c>
      <c r="K253" s="204"/>
      <c r="L253" s="205"/>
      <c r="M253" s="206"/>
      <c r="N253" s="207" t="s">
        <v>35</v>
      </c>
      <c r="O253" s="170" t="n">
        <v>0</v>
      </c>
      <c r="P253" s="170" t="n">
        <f aca="false">O253*H253</f>
        <v>0</v>
      </c>
      <c r="Q253" s="170" t="n">
        <v>0</v>
      </c>
      <c r="R253" s="170" t="n">
        <f aca="false">Q253*H253</f>
        <v>0</v>
      </c>
      <c r="S253" s="170" t="n">
        <v>0</v>
      </c>
      <c r="T253" s="171" t="n">
        <f aca="false">S253*H253</f>
        <v>0</v>
      </c>
      <c r="U253" s="17"/>
      <c r="V253" s="17"/>
      <c r="W253" s="17"/>
      <c r="X253" s="17"/>
      <c r="Y253" s="17"/>
      <c r="Z253" s="17"/>
      <c r="AA253" s="17"/>
      <c r="AB253" s="17"/>
      <c r="AC253" s="17"/>
      <c r="AD253" s="17"/>
      <c r="AE253" s="17"/>
      <c r="AR253" s="172" t="s">
        <v>158</v>
      </c>
      <c r="AT253" s="172" t="s">
        <v>171</v>
      </c>
      <c r="AU253" s="172" t="s">
        <v>80</v>
      </c>
      <c r="AY253" s="3" t="s">
        <v>120</v>
      </c>
      <c r="BE253" s="173" t="n">
        <f aca="false">IF(N253="základní",J253,0)</f>
        <v>0</v>
      </c>
      <c r="BF253" s="173" t="n">
        <f aca="false">IF(N253="snížená",J253,0)</f>
        <v>0</v>
      </c>
      <c r="BG253" s="173" t="n">
        <f aca="false">IF(N253="zákl. přenesená",J253,0)</f>
        <v>0</v>
      </c>
      <c r="BH253" s="173" t="n">
        <f aca="false">IF(N253="sníž. přenesená",J253,0)</f>
        <v>0</v>
      </c>
      <c r="BI253" s="173" t="n">
        <f aca="false">IF(N253="nulová",J253,0)</f>
        <v>0</v>
      </c>
      <c r="BJ253" s="3" t="s">
        <v>78</v>
      </c>
      <c r="BK253" s="173" t="n">
        <f aca="false">ROUND(I253*H253,2)</f>
        <v>0</v>
      </c>
      <c r="BL253" s="3" t="s">
        <v>126</v>
      </c>
      <c r="BM253" s="172" t="s">
        <v>516</v>
      </c>
    </row>
    <row r="254" s="22" customFormat="true" ht="24" hidden="false" customHeight="true" outlineLevel="0" collapsed="false">
      <c r="A254" s="17"/>
      <c r="B254" s="160"/>
      <c r="C254" s="198" t="s">
        <v>517</v>
      </c>
      <c r="D254" s="198" t="s">
        <v>171</v>
      </c>
      <c r="E254" s="199" t="s">
        <v>518</v>
      </c>
      <c r="F254" s="200" t="s">
        <v>519</v>
      </c>
      <c r="G254" s="201" t="s">
        <v>179</v>
      </c>
      <c r="H254" s="202" t="n">
        <v>112</v>
      </c>
      <c r="I254" s="203" t="n">
        <v>0</v>
      </c>
      <c r="J254" s="203" t="n">
        <f aca="false">ROUND(I254*H254,2)</f>
        <v>0</v>
      </c>
      <c r="K254" s="204"/>
      <c r="L254" s="205"/>
      <c r="M254" s="206"/>
      <c r="N254" s="207" t="s">
        <v>35</v>
      </c>
      <c r="O254" s="170" t="n">
        <v>0</v>
      </c>
      <c r="P254" s="170" t="n">
        <f aca="false">O254*H254</f>
        <v>0</v>
      </c>
      <c r="Q254" s="170" t="n">
        <v>0</v>
      </c>
      <c r="R254" s="170" t="n">
        <f aca="false">Q254*H254</f>
        <v>0</v>
      </c>
      <c r="S254" s="170" t="n">
        <v>0</v>
      </c>
      <c r="T254" s="171" t="n">
        <f aca="false">S254*H254</f>
        <v>0</v>
      </c>
      <c r="U254" s="17"/>
      <c r="V254" s="17"/>
      <c r="W254" s="17"/>
      <c r="X254" s="17"/>
      <c r="Y254" s="17"/>
      <c r="Z254" s="17"/>
      <c r="AA254" s="17"/>
      <c r="AB254" s="17"/>
      <c r="AC254" s="17"/>
      <c r="AD254" s="17"/>
      <c r="AE254" s="17"/>
      <c r="AR254" s="172" t="s">
        <v>158</v>
      </c>
      <c r="AT254" s="172" t="s">
        <v>171</v>
      </c>
      <c r="AU254" s="172" t="s">
        <v>80</v>
      </c>
      <c r="AY254" s="3" t="s">
        <v>120</v>
      </c>
      <c r="BE254" s="173" t="n">
        <f aca="false">IF(N254="základní",J254,0)</f>
        <v>0</v>
      </c>
      <c r="BF254" s="173" t="n">
        <f aca="false">IF(N254="snížená",J254,0)</f>
        <v>0</v>
      </c>
      <c r="BG254" s="173" t="n">
        <f aca="false">IF(N254="zákl. přenesená",J254,0)</f>
        <v>0</v>
      </c>
      <c r="BH254" s="173" t="n">
        <f aca="false">IF(N254="sníž. přenesená",J254,0)</f>
        <v>0</v>
      </c>
      <c r="BI254" s="173" t="n">
        <f aca="false">IF(N254="nulová",J254,0)</f>
        <v>0</v>
      </c>
      <c r="BJ254" s="3" t="s">
        <v>78</v>
      </c>
      <c r="BK254" s="173" t="n">
        <f aca="false">ROUND(I254*H254,2)</f>
        <v>0</v>
      </c>
      <c r="BL254" s="3" t="s">
        <v>126</v>
      </c>
      <c r="BM254" s="172" t="s">
        <v>520</v>
      </c>
    </row>
    <row r="255" s="22" customFormat="true" ht="16.5" hidden="false" customHeight="true" outlineLevel="0" collapsed="false">
      <c r="A255" s="17"/>
      <c r="B255" s="160"/>
      <c r="C255" s="198" t="s">
        <v>521</v>
      </c>
      <c r="D255" s="198" t="s">
        <v>171</v>
      </c>
      <c r="E255" s="199" t="s">
        <v>522</v>
      </c>
      <c r="F255" s="200" t="s">
        <v>523</v>
      </c>
      <c r="G255" s="201" t="s">
        <v>179</v>
      </c>
      <c r="H255" s="202" t="n">
        <v>282</v>
      </c>
      <c r="I255" s="203" t="n">
        <v>0</v>
      </c>
      <c r="J255" s="203" t="n">
        <f aca="false">ROUND(I255*H255,2)</f>
        <v>0</v>
      </c>
      <c r="K255" s="204"/>
      <c r="L255" s="205"/>
      <c r="M255" s="206"/>
      <c r="N255" s="207" t="s">
        <v>35</v>
      </c>
      <c r="O255" s="170" t="n">
        <v>0</v>
      </c>
      <c r="P255" s="170" t="n">
        <f aca="false">O255*H255</f>
        <v>0</v>
      </c>
      <c r="Q255" s="170" t="n">
        <v>0</v>
      </c>
      <c r="R255" s="170" t="n">
        <f aca="false">Q255*H255</f>
        <v>0</v>
      </c>
      <c r="S255" s="170" t="n">
        <v>0</v>
      </c>
      <c r="T255" s="171" t="n">
        <f aca="false">S255*H255</f>
        <v>0</v>
      </c>
      <c r="U255" s="17"/>
      <c r="V255" s="17"/>
      <c r="W255" s="17"/>
      <c r="X255" s="17"/>
      <c r="Y255" s="17"/>
      <c r="Z255" s="17"/>
      <c r="AA255" s="17"/>
      <c r="AB255" s="17"/>
      <c r="AC255" s="17"/>
      <c r="AD255" s="17"/>
      <c r="AE255" s="17"/>
      <c r="AR255" s="172" t="s">
        <v>158</v>
      </c>
      <c r="AT255" s="172" t="s">
        <v>171</v>
      </c>
      <c r="AU255" s="172" t="s">
        <v>80</v>
      </c>
      <c r="AY255" s="3" t="s">
        <v>120</v>
      </c>
      <c r="BE255" s="173" t="n">
        <f aca="false">IF(N255="základní",J255,0)</f>
        <v>0</v>
      </c>
      <c r="BF255" s="173" t="n">
        <f aca="false">IF(N255="snížená",J255,0)</f>
        <v>0</v>
      </c>
      <c r="BG255" s="173" t="n">
        <f aca="false">IF(N255="zákl. přenesená",J255,0)</f>
        <v>0</v>
      </c>
      <c r="BH255" s="173" t="n">
        <f aca="false">IF(N255="sníž. přenesená",J255,0)</f>
        <v>0</v>
      </c>
      <c r="BI255" s="173" t="n">
        <f aca="false">IF(N255="nulová",J255,0)</f>
        <v>0</v>
      </c>
      <c r="BJ255" s="3" t="s">
        <v>78</v>
      </c>
      <c r="BK255" s="173" t="n">
        <f aca="false">ROUND(I255*H255,2)</f>
        <v>0</v>
      </c>
      <c r="BL255" s="3" t="s">
        <v>126</v>
      </c>
      <c r="BM255" s="172" t="s">
        <v>524</v>
      </c>
    </row>
    <row r="256" s="22" customFormat="true" ht="16.5" hidden="false" customHeight="true" outlineLevel="0" collapsed="false">
      <c r="A256" s="17"/>
      <c r="B256" s="160"/>
      <c r="C256" s="198" t="s">
        <v>525</v>
      </c>
      <c r="D256" s="198" t="s">
        <v>171</v>
      </c>
      <c r="E256" s="199" t="s">
        <v>526</v>
      </c>
      <c r="F256" s="200" t="s">
        <v>527</v>
      </c>
      <c r="G256" s="201" t="s">
        <v>179</v>
      </c>
      <c r="H256" s="202" t="n">
        <v>232</v>
      </c>
      <c r="I256" s="203" t="n">
        <v>0</v>
      </c>
      <c r="J256" s="203" t="n">
        <f aca="false">ROUND(I256*H256,2)</f>
        <v>0</v>
      </c>
      <c r="K256" s="204"/>
      <c r="L256" s="205"/>
      <c r="M256" s="206"/>
      <c r="N256" s="207" t="s">
        <v>35</v>
      </c>
      <c r="O256" s="170" t="n">
        <v>0</v>
      </c>
      <c r="P256" s="170" t="n">
        <f aca="false">O256*H256</f>
        <v>0</v>
      </c>
      <c r="Q256" s="170" t="n">
        <v>0</v>
      </c>
      <c r="R256" s="170" t="n">
        <f aca="false">Q256*H256</f>
        <v>0</v>
      </c>
      <c r="S256" s="170" t="n">
        <v>0</v>
      </c>
      <c r="T256" s="171" t="n">
        <f aca="false">S256*H256</f>
        <v>0</v>
      </c>
      <c r="U256" s="17"/>
      <c r="V256" s="17"/>
      <c r="W256" s="17"/>
      <c r="X256" s="17"/>
      <c r="Y256" s="17"/>
      <c r="Z256" s="17"/>
      <c r="AA256" s="17"/>
      <c r="AB256" s="17"/>
      <c r="AC256" s="17"/>
      <c r="AD256" s="17"/>
      <c r="AE256" s="17"/>
      <c r="AR256" s="172" t="s">
        <v>158</v>
      </c>
      <c r="AT256" s="172" t="s">
        <v>171</v>
      </c>
      <c r="AU256" s="172" t="s">
        <v>80</v>
      </c>
      <c r="AY256" s="3" t="s">
        <v>120</v>
      </c>
      <c r="BE256" s="173" t="n">
        <f aca="false">IF(N256="základní",J256,0)</f>
        <v>0</v>
      </c>
      <c r="BF256" s="173" t="n">
        <f aca="false">IF(N256="snížená",J256,0)</f>
        <v>0</v>
      </c>
      <c r="BG256" s="173" t="n">
        <f aca="false">IF(N256="zákl. přenesená",J256,0)</f>
        <v>0</v>
      </c>
      <c r="BH256" s="173" t="n">
        <f aca="false">IF(N256="sníž. přenesená",J256,0)</f>
        <v>0</v>
      </c>
      <c r="BI256" s="173" t="n">
        <f aca="false">IF(N256="nulová",J256,0)</f>
        <v>0</v>
      </c>
      <c r="BJ256" s="3" t="s">
        <v>78</v>
      </c>
      <c r="BK256" s="173" t="n">
        <f aca="false">ROUND(I256*H256,2)</f>
        <v>0</v>
      </c>
      <c r="BL256" s="3" t="s">
        <v>126</v>
      </c>
      <c r="BM256" s="172" t="s">
        <v>528</v>
      </c>
    </row>
    <row r="257" s="22" customFormat="true" ht="16.5" hidden="false" customHeight="true" outlineLevel="0" collapsed="false">
      <c r="A257" s="17"/>
      <c r="B257" s="160"/>
      <c r="C257" s="198" t="s">
        <v>529</v>
      </c>
      <c r="D257" s="198" t="s">
        <v>171</v>
      </c>
      <c r="E257" s="199" t="s">
        <v>530</v>
      </c>
      <c r="F257" s="200" t="s">
        <v>531</v>
      </c>
      <c r="G257" s="201" t="s">
        <v>179</v>
      </c>
      <c r="H257" s="202" t="n">
        <v>175</v>
      </c>
      <c r="I257" s="203" t="n">
        <v>0</v>
      </c>
      <c r="J257" s="203" t="n">
        <f aca="false">ROUND(I257*H257,2)</f>
        <v>0</v>
      </c>
      <c r="K257" s="204"/>
      <c r="L257" s="205"/>
      <c r="M257" s="206"/>
      <c r="N257" s="207" t="s">
        <v>35</v>
      </c>
      <c r="O257" s="170" t="n">
        <v>0</v>
      </c>
      <c r="P257" s="170" t="n">
        <f aca="false">O257*H257</f>
        <v>0</v>
      </c>
      <c r="Q257" s="170" t="n">
        <v>0</v>
      </c>
      <c r="R257" s="170" t="n">
        <f aca="false">Q257*H257</f>
        <v>0</v>
      </c>
      <c r="S257" s="170" t="n">
        <v>0</v>
      </c>
      <c r="T257" s="171" t="n">
        <f aca="false">S257*H257</f>
        <v>0</v>
      </c>
      <c r="U257" s="17"/>
      <c r="V257" s="17"/>
      <c r="W257" s="17"/>
      <c r="X257" s="17"/>
      <c r="Y257" s="17"/>
      <c r="Z257" s="17"/>
      <c r="AA257" s="17"/>
      <c r="AB257" s="17"/>
      <c r="AC257" s="17"/>
      <c r="AD257" s="17"/>
      <c r="AE257" s="17"/>
      <c r="AR257" s="172" t="s">
        <v>158</v>
      </c>
      <c r="AT257" s="172" t="s">
        <v>171</v>
      </c>
      <c r="AU257" s="172" t="s">
        <v>80</v>
      </c>
      <c r="AY257" s="3" t="s">
        <v>120</v>
      </c>
      <c r="BE257" s="173" t="n">
        <f aca="false">IF(N257="základní",J257,0)</f>
        <v>0</v>
      </c>
      <c r="BF257" s="173" t="n">
        <f aca="false">IF(N257="snížená",J257,0)</f>
        <v>0</v>
      </c>
      <c r="BG257" s="173" t="n">
        <f aca="false">IF(N257="zákl. přenesená",J257,0)</f>
        <v>0</v>
      </c>
      <c r="BH257" s="173" t="n">
        <f aca="false">IF(N257="sníž. přenesená",J257,0)</f>
        <v>0</v>
      </c>
      <c r="BI257" s="173" t="n">
        <f aca="false">IF(N257="nulová",J257,0)</f>
        <v>0</v>
      </c>
      <c r="BJ257" s="3" t="s">
        <v>78</v>
      </c>
      <c r="BK257" s="173" t="n">
        <f aca="false">ROUND(I257*H257,2)</f>
        <v>0</v>
      </c>
      <c r="BL257" s="3" t="s">
        <v>126</v>
      </c>
      <c r="BM257" s="172" t="s">
        <v>532</v>
      </c>
    </row>
    <row r="258" s="22" customFormat="true" ht="16.5" hidden="false" customHeight="true" outlineLevel="0" collapsed="false">
      <c r="A258" s="17"/>
      <c r="B258" s="160"/>
      <c r="C258" s="198" t="s">
        <v>533</v>
      </c>
      <c r="D258" s="198" t="s">
        <v>171</v>
      </c>
      <c r="E258" s="199" t="s">
        <v>534</v>
      </c>
      <c r="F258" s="200" t="s">
        <v>535</v>
      </c>
      <c r="G258" s="201" t="s">
        <v>179</v>
      </c>
      <c r="H258" s="202" t="n">
        <v>274</v>
      </c>
      <c r="I258" s="203" t="n">
        <v>0</v>
      </c>
      <c r="J258" s="203" t="n">
        <f aca="false">ROUND(I258*H258,2)</f>
        <v>0</v>
      </c>
      <c r="K258" s="204"/>
      <c r="L258" s="205"/>
      <c r="M258" s="206"/>
      <c r="N258" s="207" t="s">
        <v>35</v>
      </c>
      <c r="O258" s="170" t="n">
        <v>0</v>
      </c>
      <c r="P258" s="170" t="n">
        <f aca="false">O258*H258</f>
        <v>0</v>
      </c>
      <c r="Q258" s="170" t="n">
        <v>0</v>
      </c>
      <c r="R258" s="170" t="n">
        <f aca="false">Q258*H258</f>
        <v>0</v>
      </c>
      <c r="S258" s="170" t="n">
        <v>0</v>
      </c>
      <c r="T258" s="171" t="n">
        <f aca="false">S258*H258</f>
        <v>0</v>
      </c>
      <c r="U258" s="17"/>
      <c r="V258" s="17"/>
      <c r="W258" s="17"/>
      <c r="X258" s="17"/>
      <c r="Y258" s="17"/>
      <c r="Z258" s="17"/>
      <c r="AA258" s="17"/>
      <c r="AB258" s="17"/>
      <c r="AC258" s="17"/>
      <c r="AD258" s="17"/>
      <c r="AE258" s="17"/>
      <c r="AR258" s="172" t="s">
        <v>158</v>
      </c>
      <c r="AT258" s="172" t="s">
        <v>171</v>
      </c>
      <c r="AU258" s="172" t="s">
        <v>80</v>
      </c>
      <c r="AY258" s="3" t="s">
        <v>120</v>
      </c>
      <c r="BE258" s="173" t="n">
        <f aca="false">IF(N258="základní",J258,0)</f>
        <v>0</v>
      </c>
      <c r="BF258" s="173" t="n">
        <f aca="false">IF(N258="snížená",J258,0)</f>
        <v>0</v>
      </c>
      <c r="BG258" s="173" t="n">
        <f aca="false">IF(N258="zákl. přenesená",J258,0)</f>
        <v>0</v>
      </c>
      <c r="BH258" s="173" t="n">
        <f aca="false">IF(N258="sníž. přenesená",J258,0)</f>
        <v>0</v>
      </c>
      <c r="BI258" s="173" t="n">
        <f aca="false">IF(N258="nulová",J258,0)</f>
        <v>0</v>
      </c>
      <c r="BJ258" s="3" t="s">
        <v>78</v>
      </c>
      <c r="BK258" s="173" t="n">
        <f aca="false">ROUND(I258*H258,2)</f>
        <v>0</v>
      </c>
      <c r="BL258" s="3" t="s">
        <v>126</v>
      </c>
      <c r="BM258" s="172" t="s">
        <v>536</v>
      </c>
    </row>
    <row r="259" s="22" customFormat="true" ht="16.5" hidden="false" customHeight="true" outlineLevel="0" collapsed="false">
      <c r="A259" s="17"/>
      <c r="B259" s="160"/>
      <c r="C259" s="198" t="s">
        <v>537</v>
      </c>
      <c r="D259" s="198" t="s">
        <v>171</v>
      </c>
      <c r="E259" s="199" t="s">
        <v>538</v>
      </c>
      <c r="F259" s="200" t="s">
        <v>539</v>
      </c>
      <c r="G259" s="201" t="s">
        <v>179</v>
      </c>
      <c r="H259" s="202" t="n">
        <v>335</v>
      </c>
      <c r="I259" s="203" t="n">
        <v>0</v>
      </c>
      <c r="J259" s="203" t="n">
        <f aca="false">ROUND(I259*H259,2)</f>
        <v>0</v>
      </c>
      <c r="K259" s="204"/>
      <c r="L259" s="205"/>
      <c r="M259" s="206"/>
      <c r="N259" s="207" t="s">
        <v>35</v>
      </c>
      <c r="O259" s="170" t="n">
        <v>0</v>
      </c>
      <c r="P259" s="170" t="n">
        <f aca="false">O259*H259</f>
        <v>0</v>
      </c>
      <c r="Q259" s="170" t="n">
        <v>0</v>
      </c>
      <c r="R259" s="170" t="n">
        <f aca="false">Q259*H259</f>
        <v>0</v>
      </c>
      <c r="S259" s="170" t="n">
        <v>0</v>
      </c>
      <c r="T259" s="171" t="n">
        <f aca="false">S259*H259</f>
        <v>0</v>
      </c>
      <c r="U259" s="17"/>
      <c r="V259" s="17"/>
      <c r="W259" s="17"/>
      <c r="X259" s="17"/>
      <c r="Y259" s="17"/>
      <c r="Z259" s="17"/>
      <c r="AA259" s="17"/>
      <c r="AB259" s="17"/>
      <c r="AC259" s="17"/>
      <c r="AD259" s="17"/>
      <c r="AE259" s="17"/>
      <c r="AR259" s="172" t="s">
        <v>158</v>
      </c>
      <c r="AT259" s="172" t="s">
        <v>171</v>
      </c>
      <c r="AU259" s="172" t="s">
        <v>80</v>
      </c>
      <c r="AY259" s="3" t="s">
        <v>120</v>
      </c>
      <c r="BE259" s="173" t="n">
        <f aca="false">IF(N259="základní",J259,0)</f>
        <v>0</v>
      </c>
      <c r="BF259" s="173" t="n">
        <f aca="false">IF(N259="snížená",J259,0)</f>
        <v>0</v>
      </c>
      <c r="BG259" s="173" t="n">
        <f aca="false">IF(N259="zákl. přenesená",J259,0)</f>
        <v>0</v>
      </c>
      <c r="BH259" s="173" t="n">
        <f aca="false">IF(N259="sníž. přenesená",J259,0)</f>
        <v>0</v>
      </c>
      <c r="BI259" s="173" t="n">
        <f aca="false">IF(N259="nulová",J259,0)</f>
        <v>0</v>
      </c>
      <c r="BJ259" s="3" t="s">
        <v>78</v>
      </c>
      <c r="BK259" s="173" t="n">
        <f aca="false">ROUND(I259*H259,2)</f>
        <v>0</v>
      </c>
      <c r="BL259" s="3" t="s">
        <v>126</v>
      </c>
      <c r="BM259" s="172" t="s">
        <v>540</v>
      </c>
    </row>
    <row r="260" s="22" customFormat="true" ht="16.5" hidden="false" customHeight="true" outlineLevel="0" collapsed="false">
      <c r="A260" s="17"/>
      <c r="B260" s="160"/>
      <c r="C260" s="198" t="s">
        <v>541</v>
      </c>
      <c r="D260" s="198" t="s">
        <v>171</v>
      </c>
      <c r="E260" s="199" t="s">
        <v>542</v>
      </c>
      <c r="F260" s="200" t="s">
        <v>543</v>
      </c>
      <c r="G260" s="201" t="s">
        <v>179</v>
      </c>
      <c r="H260" s="202" t="n">
        <v>118</v>
      </c>
      <c r="I260" s="203" t="n">
        <v>0</v>
      </c>
      <c r="J260" s="203" t="n">
        <f aca="false">ROUND(I260*H260,2)</f>
        <v>0</v>
      </c>
      <c r="K260" s="204"/>
      <c r="L260" s="205"/>
      <c r="M260" s="206"/>
      <c r="N260" s="207" t="s">
        <v>35</v>
      </c>
      <c r="O260" s="170" t="n">
        <v>0</v>
      </c>
      <c r="P260" s="170" t="n">
        <f aca="false">O260*H260</f>
        <v>0</v>
      </c>
      <c r="Q260" s="170" t="n">
        <v>0</v>
      </c>
      <c r="R260" s="170" t="n">
        <f aca="false">Q260*H260</f>
        <v>0</v>
      </c>
      <c r="S260" s="170" t="n">
        <v>0</v>
      </c>
      <c r="T260" s="171" t="n">
        <f aca="false">S260*H260</f>
        <v>0</v>
      </c>
      <c r="U260" s="17"/>
      <c r="V260" s="17"/>
      <c r="W260" s="17"/>
      <c r="X260" s="17"/>
      <c r="Y260" s="17"/>
      <c r="Z260" s="17"/>
      <c r="AA260" s="17"/>
      <c r="AB260" s="17"/>
      <c r="AC260" s="17"/>
      <c r="AD260" s="17"/>
      <c r="AE260" s="17"/>
      <c r="AR260" s="172" t="s">
        <v>158</v>
      </c>
      <c r="AT260" s="172" t="s">
        <v>171</v>
      </c>
      <c r="AU260" s="172" t="s">
        <v>80</v>
      </c>
      <c r="AY260" s="3" t="s">
        <v>120</v>
      </c>
      <c r="BE260" s="173" t="n">
        <f aca="false">IF(N260="základní",J260,0)</f>
        <v>0</v>
      </c>
      <c r="BF260" s="173" t="n">
        <f aca="false">IF(N260="snížená",J260,0)</f>
        <v>0</v>
      </c>
      <c r="BG260" s="173" t="n">
        <f aca="false">IF(N260="zákl. přenesená",J260,0)</f>
        <v>0</v>
      </c>
      <c r="BH260" s="173" t="n">
        <f aca="false">IF(N260="sníž. přenesená",J260,0)</f>
        <v>0</v>
      </c>
      <c r="BI260" s="173" t="n">
        <f aca="false">IF(N260="nulová",J260,0)</f>
        <v>0</v>
      </c>
      <c r="BJ260" s="3" t="s">
        <v>78</v>
      </c>
      <c r="BK260" s="173" t="n">
        <f aca="false">ROUND(I260*H260,2)</f>
        <v>0</v>
      </c>
      <c r="BL260" s="3" t="s">
        <v>126</v>
      </c>
      <c r="BM260" s="172" t="s">
        <v>544</v>
      </c>
    </row>
    <row r="261" s="22" customFormat="true" ht="16.5" hidden="false" customHeight="true" outlineLevel="0" collapsed="false">
      <c r="A261" s="17"/>
      <c r="B261" s="160"/>
      <c r="C261" s="198" t="s">
        <v>545</v>
      </c>
      <c r="D261" s="198" t="s">
        <v>171</v>
      </c>
      <c r="E261" s="199" t="s">
        <v>546</v>
      </c>
      <c r="F261" s="200" t="s">
        <v>547</v>
      </c>
      <c r="G261" s="201" t="s">
        <v>179</v>
      </c>
      <c r="H261" s="202" t="n">
        <v>187</v>
      </c>
      <c r="I261" s="203" t="n">
        <v>0</v>
      </c>
      <c r="J261" s="203" t="n">
        <f aca="false">ROUND(I261*H261,2)</f>
        <v>0</v>
      </c>
      <c r="K261" s="204"/>
      <c r="L261" s="205"/>
      <c r="M261" s="206"/>
      <c r="N261" s="207" t="s">
        <v>35</v>
      </c>
      <c r="O261" s="170" t="n">
        <v>0</v>
      </c>
      <c r="P261" s="170" t="n">
        <f aca="false">O261*H261</f>
        <v>0</v>
      </c>
      <c r="Q261" s="170" t="n">
        <v>0</v>
      </c>
      <c r="R261" s="170" t="n">
        <f aca="false">Q261*H261</f>
        <v>0</v>
      </c>
      <c r="S261" s="170" t="n">
        <v>0</v>
      </c>
      <c r="T261" s="171" t="n">
        <f aca="false">S261*H261</f>
        <v>0</v>
      </c>
      <c r="U261" s="17"/>
      <c r="V261" s="17"/>
      <c r="W261" s="17"/>
      <c r="X261" s="17"/>
      <c r="Y261" s="17"/>
      <c r="Z261" s="17"/>
      <c r="AA261" s="17"/>
      <c r="AB261" s="17"/>
      <c r="AC261" s="17"/>
      <c r="AD261" s="17"/>
      <c r="AE261" s="17"/>
      <c r="AR261" s="172" t="s">
        <v>158</v>
      </c>
      <c r="AT261" s="172" t="s">
        <v>171</v>
      </c>
      <c r="AU261" s="172" t="s">
        <v>80</v>
      </c>
      <c r="AY261" s="3" t="s">
        <v>120</v>
      </c>
      <c r="BE261" s="173" t="n">
        <f aca="false">IF(N261="základní",J261,0)</f>
        <v>0</v>
      </c>
      <c r="BF261" s="173" t="n">
        <f aca="false">IF(N261="snížená",J261,0)</f>
        <v>0</v>
      </c>
      <c r="BG261" s="173" t="n">
        <f aca="false">IF(N261="zákl. přenesená",J261,0)</f>
        <v>0</v>
      </c>
      <c r="BH261" s="173" t="n">
        <f aca="false">IF(N261="sníž. přenesená",J261,0)</f>
        <v>0</v>
      </c>
      <c r="BI261" s="173" t="n">
        <f aca="false">IF(N261="nulová",J261,0)</f>
        <v>0</v>
      </c>
      <c r="BJ261" s="3" t="s">
        <v>78</v>
      </c>
      <c r="BK261" s="173" t="n">
        <f aca="false">ROUND(I261*H261,2)</f>
        <v>0</v>
      </c>
      <c r="BL261" s="3" t="s">
        <v>126</v>
      </c>
      <c r="BM261" s="172" t="s">
        <v>548</v>
      </c>
    </row>
    <row r="262" s="22" customFormat="true" ht="16.5" hidden="false" customHeight="true" outlineLevel="0" collapsed="false">
      <c r="A262" s="17"/>
      <c r="B262" s="160"/>
      <c r="C262" s="198" t="s">
        <v>549</v>
      </c>
      <c r="D262" s="198" t="s">
        <v>171</v>
      </c>
      <c r="E262" s="199" t="s">
        <v>550</v>
      </c>
      <c r="F262" s="200" t="s">
        <v>551</v>
      </c>
      <c r="G262" s="201" t="s">
        <v>179</v>
      </c>
      <c r="H262" s="202" t="n">
        <v>145</v>
      </c>
      <c r="I262" s="203" t="n">
        <v>0</v>
      </c>
      <c r="J262" s="203" t="n">
        <f aca="false">ROUND(I262*H262,2)</f>
        <v>0</v>
      </c>
      <c r="K262" s="204"/>
      <c r="L262" s="205"/>
      <c r="M262" s="206"/>
      <c r="N262" s="207" t="s">
        <v>35</v>
      </c>
      <c r="O262" s="170" t="n">
        <v>0</v>
      </c>
      <c r="P262" s="170" t="n">
        <f aca="false">O262*H262</f>
        <v>0</v>
      </c>
      <c r="Q262" s="170" t="n">
        <v>0</v>
      </c>
      <c r="R262" s="170" t="n">
        <f aca="false">Q262*H262</f>
        <v>0</v>
      </c>
      <c r="S262" s="170" t="n">
        <v>0</v>
      </c>
      <c r="T262" s="171" t="n">
        <f aca="false">S262*H262</f>
        <v>0</v>
      </c>
      <c r="U262" s="17"/>
      <c r="V262" s="17"/>
      <c r="W262" s="17"/>
      <c r="X262" s="17"/>
      <c r="Y262" s="17"/>
      <c r="Z262" s="17"/>
      <c r="AA262" s="17"/>
      <c r="AB262" s="17"/>
      <c r="AC262" s="17"/>
      <c r="AD262" s="17"/>
      <c r="AE262" s="17"/>
      <c r="AR262" s="172" t="s">
        <v>158</v>
      </c>
      <c r="AT262" s="172" t="s">
        <v>171</v>
      </c>
      <c r="AU262" s="172" t="s">
        <v>80</v>
      </c>
      <c r="AY262" s="3" t="s">
        <v>120</v>
      </c>
      <c r="BE262" s="173" t="n">
        <f aca="false">IF(N262="základní",J262,0)</f>
        <v>0</v>
      </c>
      <c r="BF262" s="173" t="n">
        <f aca="false">IF(N262="snížená",J262,0)</f>
        <v>0</v>
      </c>
      <c r="BG262" s="173" t="n">
        <f aca="false">IF(N262="zákl. přenesená",J262,0)</f>
        <v>0</v>
      </c>
      <c r="BH262" s="173" t="n">
        <f aca="false">IF(N262="sníž. přenesená",J262,0)</f>
        <v>0</v>
      </c>
      <c r="BI262" s="173" t="n">
        <f aca="false">IF(N262="nulová",J262,0)</f>
        <v>0</v>
      </c>
      <c r="BJ262" s="3" t="s">
        <v>78</v>
      </c>
      <c r="BK262" s="173" t="n">
        <f aca="false">ROUND(I262*H262,2)</f>
        <v>0</v>
      </c>
      <c r="BL262" s="3" t="s">
        <v>126</v>
      </c>
      <c r="BM262" s="172" t="s">
        <v>552</v>
      </c>
    </row>
    <row r="263" s="22" customFormat="true" ht="16.5" hidden="false" customHeight="true" outlineLevel="0" collapsed="false">
      <c r="A263" s="17"/>
      <c r="B263" s="160"/>
      <c r="C263" s="198" t="s">
        <v>553</v>
      </c>
      <c r="D263" s="198" t="s">
        <v>171</v>
      </c>
      <c r="E263" s="199" t="s">
        <v>554</v>
      </c>
      <c r="F263" s="200" t="s">
        <v>555</v>
      </c>
      <c r="G263" s="201" t="s">
        <v>179</v>
      </c>
      <c r="H263" s="202" t="n">
        <v>167</v>
      </c>
      <c r="I263" s="203" t="n">
        <v>0</v>
      </c>
      <c r="J263" s="203" t="n">
        <f aca="false">ROUND(I263*H263,2)</f>
        <v>0</v>
      </c>
      <c r="K263" s="204"/>
      <c r="L263" s="205"/>
      <c r="M263" s="206"/>
      <c r="N263" s="207" t="s">
        <v>35</v>
      </c>
      <c r="O263" s="170" t="n">
        <v>0</v>
      </c>
      <c r="P263" s="170" t="n">
        <f aca="false">O263*H263</f>
        <v>0</v>
      </c>
      <c r="Q263" s="170" t="n">
        <v>0</v>
      </c>
      <c r="R263" s="170" t="n">
        <f aca="false">Q263*H263</f>
        <v>0</v>
      </c>
      <c r="S263" s="170" t="n">
        <v>0</v>
      </c>
      <c r="T263" s="171" t="n">
        <f aca="false">S263*H263</f>
        <v>0</v>
      </c>
      <c r="U263" s="17"/>
      <c r="V263" s="17"/>
      <c r="W263" s="17"/>
      <c r="X263" s="17"/>
      <c r="Y263" s="17"/>
      <c r="Z263" s="17"/>
      <c r="AA263" s="17"/>
      <c r="AB263" s="17"/>
      <c r="AC263" s="17"/>
      <c r="AD263" s="17"/>
      <c r="AE263" s="17"/>
      <c r="AR263" s="172" t="s">
        <v>158</v>
      </c>
      <c r="AT263" s="172" t="s">
        <v>171</v>
      </c>
      <c r="AU263" s="172" t="s">
        <v>80</v>
      </c>
      <c r="AY263" s="3" t="s">
        <v>120</v>
      </c>
      <c r="BE263" s="173" t="n">
        <f aca="false">IF(N263="základní",J263,0)</f>
        <v>0</v>
      </c>
      <c r="BF263" s="173" t="n">
        <f aca="false">IF(N263="snížená",J263,0)</f>
        <v>0</v>
      </c>
      <c r="BG263" s="173" t="n">
        <f aca="false">IF(N263="zákl. přenesená",J263,0)</f>
        <v>0</v>
      </c>
      <c r="BH263" s="173" t="n">
        <f aca="false">IF(N263="sníž. přenesená",J263,0)</f>
        <v>0</v>
      </c>
      <c r="BI263" s="173" t="n">
        <f aca="false">IF(N263="nulová",J263,0)</f>
        <v>0</v>
      </c>
      <c r="BJ263" s="3" t="s">
        <v>78</v>
      </c>
      <c r="BK263" s="173" t="n">
        <f aca="false">ROUND(I263*H263,2)</f>
        <v>0</v>
      </c>
      <c r="BL263" s="3" t="s">
        <v>126</v>
      </c>
      <c r="BM263" s="172" t="s">
        <v>556</v>
      </c>
    </row>
    <row r="264" s="22" customFormat="true" ht="16.5" hidden="false" customHeight="true" outlineLevel="0" collapsed="false">
      <c r="A264" s="17"/>
      <c r="B264" s="160"/>
      <c r="C264" s="198" t="s">
        <v>557</v>
      </c>
      <c r="D264" s="198" t="s">
        <v>171</v>
      </c>
      <c r="E264" s="199" t="s">
        <v>558</v>
      </c>
      <c r="F264" s="200" t="s">
        <v>559</v>
      </c>
      <c r="G264" s="201" t="s">
        <v>179</v>
      </c>
      <c r="H264" s="202" t="n">
        <v>175</v>
      </c>
      <c r="I264" s="203" t="n">
        <v>0</v>
      </c>
      <c r="J264" s="203" t="n">
        <f aca="false">ROUND(I264*H264,2)</f>
        <v>0</v>
      </c>
      <c r="K264" s="204"/>
      <c r="L264" s="205"/>
      <c r="M264" s="206"/>
      <c r="N264" s="207" t="s">
        <v>35</v>
      </c>
      <c r="O264" s="170" t="n">
        <v>0</v>
      </c>
      <c r="P264" s="170" t="n">
        <f aca="false">O264*H264</f>
        <v>0</v>
      </c>
      <c r="Q264" s="170" t="n">
        <v>0</v>
      </c>
      <c r="R264" s="170" t="n">
        <f aca="false">Q264*H264</f>
        <v>0</v>
      </c>
      <c r="S264" s="170" t="n">
        <v>0</v>
      </c>
      <c r="T264" s="171" t="n">
        <f aca="false">S264*H264</f>
        <v>0</v>
      </c>
      <c r="U264" s="17"/>
      <c r="V264" s="17"/>
      <c r="W264" s="17"/>
      <c r="X264" s="17"/>
      <c r="Y264" s="17"/>
      <c r="Z264" s="17"/>
      <c r="AA264" s="17"/>
      <c r="AB264" s="17"/>
      <c r="AC264" s="17"/>
      <c r="AD264" s="17"/>
      <c r="AE264" s="17"/>
      <c r="AR264" s="172" t="s">
        <v>158</v>
      </c>
      <c r="AT264" s="172" t="s">
        <v>171</v>
      </c>
      <c r="AU264" s="172" t="s">
        <v>80</v>
      </c>
      <c r="AY264" s="3" t="s">
        <v>120</v>
      </c>
      <c r="BE264" s="173" t="n">
        <f aca="false">IF(N264="základní",J264,0)</f>
        <v>0</v>
      </c>
      <c r="BF264" s="173" t="n">
        <f aca="false">IF(N264="snížená",J264,0)</f>
        <v>0</v>
      </c>
      <c r="BG264" s="173" t="n">
        <f aca="false">IF(N264="zákl. přenesená",J264,0)</f>
        <v>0</v>
      </c>
      <c r="BH264" s="173" t="n">
        <f aca="false">IF(N264="sníž. přenesená",J264,0)</f>
        <v>0</v>
      </c>
      <c r="BI264" s="173" t="n">
        <f aca="false">IF(N264="nulová",J264,0)</f>
        <v>0</v>
      </c>
      <c r="BJ264" s="3" t="s">
        <v>78</v>
      </c>
      <c r="BK264" s="173" t="n">
        <f aca="false">ROUND(I264*H264,2)</f>
        <v>0</v>
      </c>
      <c r="BL264" s="3" t="s">
        <v>126</v>
      </c>
      <c r="BM264" s="172" t="s">
        <v>560</v>
      </c>
    </row>
    <row r="265" s="22" customFormat="true" ht="16.5" hidden="false" customHeight="true" outlineLevel="0" collapsed="false">
      <c r="A265" s="17"/>
      <c r="B265" s="160"/>
      <c r="C265" s="198" t="s">
        <v>561</v>
      </c>
      <c r="D265" s="198" t="s">
        <v>171</v>
      </c>
      <c r="E265" s="199" t="s">
        <v>562</v>
      </c>
      <c r="F265" s="200" t="s">
        <v>563</v>
      </c>
      <c r="G265" s="201" t="s">
        <v>179</v>
      </c>
      <c r="H265" s="202" t="n">
        <v>297</v>
      </c>
      <c r="I265" s="203" t="n">
        <v>0</v>
      </c>
      <c r="J265" s="203" t="n">
        <f aca="false">ROUND(I265*H265,2)</f>
        <v>0</v>
      </c>
      <c r="K265" s="204"/>
      <c r="L265" s="205"/>
      <c r="M265" s="206"/>
      <c r="N265" s="207" t="s">
        <v>35</v>
      </c>
      <c r="O265" s="170" t="n">
        <v>0</v>
      </c>
      <c r="P265" s="170" t="n">
        <f aca="false">O265*H265</f>
        <v>0</v>
      </c>
      <c r="Q265" s="170" t="n">
        <v>0</v>
      </c>
      <c r="R265" s="170" t="n">
        <f aca="false">Q265*H265</f>
        <v>0</v>
      </c>
      <c r="S265" s="170" t="n">
        <v>0</v>
      </c>
      <c r="T265" s="171" t="n">
        <f aca="false">S265*H265</f>
        <v>0</v>
      </c>
      <c r="U265" s="17"/>
      <c r="V265" s="17"/>
      <c r="W265" s="17"/>
      <c r="X265" s="17"/>
      <c r="Y265" s="17"/>
      <c r="Z265" s="17"/>
      <c r="AA265" s="17"/>
      <c r="AB265" s="17"/>
      <c r="AC265" s="17"/>
      <c r="AD265" s="17"/>
      <c r="AE265" s="17"/>
      <c r="AR265" s="172" t="s">
        <v>158</v>
      </c>
      <c r="AT265" s="172" t="s">
        <v>171</v>
      </c>
      <c r="AU265" s="172" t="s">
        <v>80</v>
      </c>
      <c r="AY265" s="3" t="s">
        <v>120</v>
      </c>
      <c r="BE265" s="173" t="n">
        <f aca="false">IF(N265="základní",J265,0)</f>
        <v>0</v>
      </c>
      <c r="BF265" s="173" t="n">
        <f aca="false">IF(N265="snížená",J265,0)</f>
        <v>0</v>
      </c>
      <c r="BG265" s="173" t="n">
        <f aca="false">IF(N265="zákl. přenesená",J265,0)</f>
        <v>0</v>
      </c>
      <c r="BH265" s="173" t="n">
        <f aca="false">IF(N265="sníž. přenesená",J265,0)</f>
        <v>0</v>
      </c>
      <c r="BI265" s="173" t="n">
        <f aca="false">IF(N265="nulová",J265,0)</f>
        <v>0</v>
      </c>
      <c r="BJ265" s="3" t="s">
        <v>78</v>
      </c>
      <c r="BK265" s="173" t="n">
        <f aca="false">ROUND(I265*H265,2)</f>
        <v>0</v>
      </c>
      <c r="BL265" s="3" t="s">
        <v>126</v>
      </c>
      <c r="BM265" s="172" t="s">
        <v>564</v>
      </c>
    </row>
    <row r="266" s="22" customFormat="true" ht="16.5" hidden="false" customHeight="true" outlineLevel="0" collapsed="false">
      <c r="A266" s="17"/>
      <c r="B266" s="160"/>
      <c r="C266" s="198" t="s">
        <v>565</v>
      </c>
      <c r="D266" s="198" t="s">
        <v>171</v>
      </c>
      <c r="E266" s="199" t="s">
        <v>566</v>
      </c>
      <c r="F266" s="200" t="s">
        <v>567</v>
      </c>
      <c r="G266" s="201" t="s">
        <v>179</v>
      </c>
      <c r="H266" s="202" t="n">
        <v>171</v>
      </c>
      <c r="I266" s="203" t="n">
        <v>0</v>
      </c>
      <c r="J266" s="203" t="n">
        <f aca="false">ROUND(I266*H266,2)</f>
        <v>0</v>
      </c>
      <c r="K266" s="204"/>
      <c r="L266" s="205"/>
      <c r="M266" s="206"/>
      <c r="N266" s="207" t="s">
        <v>35</v>
      </c>
      <c r="O266" s="170" t="n">
        <v>0</v>
      </c>
      <c r="P266" s="170" t="n">
        <f aca="false">O266*H266</f>
        <v>0</v>
      </c>
      <c r="Q266" s="170" t="n">
        <v>0</v>
      </c>
      <c r="R266" s="170" t="n">
        <f aca="false">Q266*H266</f>
        <v>0</v>
      </c>
      <c r="S266" s="170" t="n">
        <v>0</v>
      </c>
      <c r="T266" s="171" t="n">
        <f aca="false">S266*H266</f>
        <v>0</v>
      </c>
      <c r="U266" s="17"/>
      <c r="V266" s="17"/>
      <c r="W266" s="17"/>
      <c r="X266" s="17"/>
      <c r="Y266" s="17"/>
      <c r="Z266" s="17"/>
      <c r="AA266" s="17"/>
      <c r="AB266" s="17"/>
      <c r="AC266" s="17"/>
      <c r="AD266" s="17"/>
      <c r="AE266" s="17"/>
      <c r="AR266" s="172" t="s">
        <v>158</v>
      </c>
      <c r="AT266" s="172" t="s">
        <v>171</v>
      </c>
      <c r="AU266" s="172" t="s">
        <v>80</v>
      </c>
      <c r="AY266" s="3" t="s">
        <v>120</v>
      </c>
      <c r="BE266" s="173" t="n">
        <f aca="false">IF(N266="základní",J266,0)</f>
        <v>0</v>
      </c>
      <c r="BF266" s="173" t="n">
        <f aca="false">IF(N266="snížená",J266,0)</f>
        <v>0</v>
      </c>
      <c r="BG266" s="173" t="n">
        <f aca="false">IF(N266="zákl. přenesená",J266,0)</f>
        <v>0</v>
      </c>
      <c r="BH266" s="173" t="n">
        <f aca="false">IF(N266="sníž. přenesená",J266,0)</f>
        <v>0</v>
      </c>
      <c r="BI266" s="173" t="n">
        <f aca="false">IF(N266="nulová",J266,0)</f>
        <v>0</v>
      </c>
      <c r="BJ266" s="3" t="s">
        <v>78</v>
      </c>
      <c r="BK266" s="173" t="n">
        <f aca="false">ROUND(I266*H266,2)</f>
        <v>0</v>
      </c>
      <c r="BL266" s="3" t="s">
        <v>126</v>
      </c>
      <c r="BM266" s="172" t="s">
        <v>568</v>
      </c>
    </row>
    <row r="267" s="22" customFormat="true" ht="16.5" hidden="false" customHeight="true" outlineLevel="0" collapsed="false">
      <c r="A267" s="17"/>
      <c r="B267" s="160"/>
      <c r="C267" s="198" t="s">
        <v>569</v>
      </c>
      <c r="D267" s="198" t="s">
        <v>171</v>
      </c>
      <c r="E267" s="199" t="s">
        <v>570</v>
      </c>
      <c r="F267" s="200" t="s">
        <v>571</v>
      </c>
      <c r="G267" s="201" t="s">
        <v>179</v>
      </c>
      <c r="H267" s="202" t="n">
        <v>140</v>
      </c>
      <c r="I267" s="203" t="n">
        <v>0</v>
      </c>
      <c r="J267" s="203" t="n">
        <f aca="false">ROUND(I267*H267,2)</f>
        <v>0</v>
      </c>
      <c r="K267" s="204"/>
      <c r="L267" s="205"/>
      <c r="M267" s="206"/>
      <c r="N267" s="207" t="s">
        <v>35</v>
      </c>
      <c r="O267" s="170" t="n">
        <v>0</v>
      </c>
      <c r="P267" s="170" t="n">
        <f aca="false">O267*H267</f>
        <v>0</v>
      </c>
      <c r="Q267" s="170" t="n">
        <v>0</v>
      </c>
      <c r="R267" s="170" t="n">
        <f aca="false">Q267*H267</f>
        <v>0</v>
      </c>
      <c r="S267" s="170" t="n">
        <v>0</v>
      </c>
      <c r="T267" s="171" t="n">
        <f aca="false">S267*H267</f>
        <v>0</v>
      </c>
      <c r="U267" s="17"/>
      <c r="V267" s="17"/>
      <c r="W267" s="17"/>
      <c r="X267" s="17"/>
      <c r="Y267" s="17"/>
      <c r="Z267" s="17"/>
      <c r="AA267" s="17"/>
      <c r="AB267" s="17"/>
      <c r="AC267" s="17"/>
      <c r="AD267" s="17"/>
      <c r="AE267" s="17"/>
      <c r="AR267" s="172" t="s">
        <v>158</v>
      </c>
      <c r="AT267" s="172" t="s">
        <v>171</v>
      </c>
      <c r="AU267" s="172" t="s">
        <v>80</v>
      </c>
      <c r="AY267" s="3" t="s">
        <v>120</v>
      </c>
      <c r="BE267" s="173" t="n">
        <f aca="false">IF(N267="základní",J267,0)</f>
        <v>0</v>
      </c>
      <c r="BF267" s="173" t="n">
        <f aca="false">IF(N267="snížená",J267,0)</f>
        <v>0</v>
      </c>
      <c r="BG267" s="173" t="n">
        <f aca="false">IF(N267="zákl. přenesená",J267,0)</f>
        <v>0</v>
      </c>
      <c r="BH267" s="173" t="n">
        <f aca="false">IF(N267="sníž. přenesená",J267,0)</f>
        <v>0</v>
      </c>
      <c r="BI267" s="173" t="n">
        <f aca="false">IF(N267="nulová",J267,0)</f>
        <v>0</v>
      </c>
      <c r="BJ267" s="3" t="s">
        <v>78</v>
      </c>
      <c r="BK267" s="173" t="n">
        <f aca="false">ROUND(I267*H267,2)</f>
        <v>0</v>
      </c>
      <c r="BL267" s="3" t="s">
        <v>126</v>
      </c>
      <c r="BM267" s="172" t="s">
        <v>572</v>
      </c>
    </row>
    <row r="268" s="22" customFormat="true" ht="16.5" hidden="false" customHeight="true" outlineLevel="0" collapsed="false">
      <c r="A268" s="17"/>
      <c r="B268" s="160"/>
      <c r="C268" s="198" t="s">
        <v>573</v>
      </c>
      <c r="D268" s="198" t="s">
        <v>171</v>
      </c>
      <c r="E268" s="199" t="s">
        <v>574</v>
      </c>
      <c r="F268" s="200" t="s">
        <v>575</v>
      </c>
      <c r="G268" s="201" t="s">
        <v>179</v>
      </c>
      <c r="H268" s="202" t="n">
        <v>262</v>
      </c>
      <c r="I268" s="203" t="n">
        <v>0</v>
      </c>
      <c r="J268" s="203" t="n">
        <f aca="false">ROUND(I268*H268,2)</f>
        <v>0</v>
      </c>
      <c r="K268" s="204"/>
      <c r="L268" s="205"/>
      <c r="M268" s="206"/>
      <c r="N268" s="207" t="s">
        <v>35</v>
      </c>
      <c r="O268" s="170" t="n">
        <v>0</v>
      </c>
      <c r="P268" s="170" t="n">
        <f aca="false">O268*H268</f>
        <v>0</v>
      </c>
      <c r="Q268" s="170" t="n">
        <v>0</v>
      </c>
      <c r="R268" s="170" t="n">
        <f aca="false">Q268*H268</f>
        <v>0</v>
      </c>
      <c r="S268" s="170" t="n">
        <v>0</v>
      </c>
      <c r="T268" s="171" t="n">
        <f aca="false">S268*H268</f>
        <v>0</v>
      </c>
      <c r="U268" s="17"/>
      <c r="V268" s="17"/>
      <c r="W268" s="17"/>
      <c r="X268" s="17"/>
      <c r="Y268" s="17"/>
      <c r="Z268" s="17"/>
      <c r="AA268" s="17"/>
      <c r="AB268" s="17"/>
      <c r="AC268" s="17"/>
      <c r="AD268" s="17"/>
      <c r="AE268" s="17"/>
      <c r="AR268" s="172" t="s">
        <v>158</v>
      </c>
      <c r="AT268" s="172" t="s">
        <v>171</v>
      </c>
      <c r="AU268" s="172" t="s">
        <v>80</v>
      </c>
      <c r="AY268" s="3" t="s">
        <v>120</v>
      </c>
      <c r="BE268" s="173" t="n">
        <f aca="false">IF(N268="základní",J268,0)</f>
        <v>0</v>
      </c>
      <c r="BF268" s="173" t="n">
        <f aca="false">IF(N268="snížená",J268,0)</f>
        <v>0</v>
      </c>
      <c r="BG268" s="173" t="n">
        <f aca="false">IF(N268="zákl. přenesená",J268,0)</f>
        <v>0</v>
      </c>
      <c r="BH268" s="173" t="n">
        <f aca="false">IF(N268="sníž. přenesená",J268,0)</f>
        <v>0</v>
      </c>
      <c r="BI268" s="173" t="n">
        <f aca="false">IF(N268="nulová",J268,0)</f>
        <v>0</v>
      </c>
      <c r="BJ268" s="3" t="s">
        <v>78</v>
      </c>
      <c r="BK268" s="173" t="n">
        <f aca="false">ROUND(I268*H268,2)</f>
        <v>0</v>
      </c>
      <c r="BL268" s="3" t="s">
        <v>126</v>
      </c>
      <c r="BM268" s="172" t="s">
        <v>576</v>
      </c>
    </row>
    <row r="269" s="22" customFormat="true" ht="24" hidden="false" customHeight="true" outlineLevel="0" collapsed="false">
      <c r="A269" s="17"/>
      <c r="B269" s="160"/>
      <c r="C269" s="198" t="s">
        <v>577</v>
      </c>
      <c r="D269" s="198" t="s">
        <v>171</v>
      </c>
      <c r="E269" s="199" t="s">
        <v>578</v>
      </c>
      <c r="F269" s="200" t="s">
        <v>579</v>
      </c>
      <c r="G269" s="201" t="s">
        <v>179</v>
      </c>
      <c r="H269" s="202" t="n">
        <v>167</v>
      </c>
      <c r="I269" s="203" t="n">
        <v>0</v>
      </c>
      <c r="J269" s="203" t="n">
        <f aca="false">ROUND(I269*H269,2)</f>
        <v>0</v>
      </c>
      <c r="K269" s="204"/>
      <c r="L269" s="205"/>
      <c r="M269" s="206"/>
      <c r="N269" s="207" t="s">
        <v>35</v>
      </c>
      <c r="O269" s="170" t="n">
        <v>0</v>
      </c>
      <c r="P269" s="170" t="n">
        <f aca="false">O269*H269</f>
        <v>0</v>
      </c>
      <c r="Q269" s="170" t="n">
        <v>0</v>
      </c>
      <c r="R269" s="170" t="n">
        <f aca="false">Q269*H269</f>
        <v>0</v>
      </c>
      <c r="S269" s="170" t="n">
        <v>0</v>
      </c>
      <c r="T269" s="171" t="n">
        <f aca="false">S269*H269</f>
        <v>0</v>
      </c>
      <c r="U269" s="17"/>
      <c r="V269" s="17"/>
      <c r="W269" s="17"/>
      <c r="X269" s="17"/>
      <c r="Y269" s="17"/>
      <c r="Z269" s="17"/>
      <c r="AA269" s="17"/>
      <c r="AB269" s="17"/>
      <c r="AC269" s="17"/>
      <c r="AD269" s="17"/>
      <c r="AE269" s="17"/>
      <c r="AR269" s="172" t="s">
        <v>158</v>
      </c>
      <c r="AT269" s="172" t="s">
        <v>171</v>
      </c>
      <c r="AU269" s="172" t="s">
        <v>80</v>
      </c>
      <c r="AY269" s="3" t="s">
        <v>120</v>
      </c>
      <c r="BE269" s="173" t="n">
        <f aca="false">IF(N269="základní",J269,0)</f>
        <v>0</v>
      </c>
      <c r="BF269" s="173" t="n">
        <f aca="false">IF(N269="snížená",J269,0)</f>
        <v>0</v>
      </c>
      <c r="BG269" s="173" t="n">
        <f aca="false">IF(N269="zákl. přenesená",J269,0)</f>
        <v>0</v>
      </c>
      <c r="BH269" s="173" t="n">
        <f aca="false">IF(N269="sníž. přenesená",J269,0)</f>
        <v>0</v>
      </c>
      <c r="BI269" s="173" t="n">
        <f aca="false">IF(N269="nulová",J269,0)</f>
        <v>0</v>
      </c>
      <c r="BJ269" s="3" t="s">
        <v>78</v>
      </c>
      <c r="BK269" s="173" t="n">
        <f aca="false">ROUND(I269*H269,2)</f>
        <v>0</v>
      </c>
      <c r="BL269" s="3" t="s">
        <v>126</v>
      </c>
      <c r="BM269" s="172" t="s">
        <v>580</v>
      </c>
    </row>
    <row r="270" s="22" customFormat="true" ht="24" hidden="false" customHeight="true" outlineLevel="0" collapsed="false">
      <c r="A270" s="17"/>
      <c r="B270" s="160"/>
      <c r="C270" s="198" t="s">
        <v>581</v>
      </c>
      <c r="D270" s="198" t="s">
        <v>171</v>
      </c>
      <c r="E270" s="199" t="s">
        <v>582</v>
      </c>
      <c r="F270" s="200" t="s">
        <v>583</v>
      </c>
      <c r="G270" s="201" t="s">
        <v>179</v>
      </c>
      <c r="H270" s="202" t="n">
        <v>95</v>
      </c>
      <c r="I270" s="203" t="n">
        <v>0</v>
      </c>
      <c r="J270" s="203" t="n">
        <f aca="false">ROUND(I270*H270,2)</f>
        <v>0</v>
      </c>
      <c r="K270" s="204"/>
      <c r="L270" s="205"/>
      <c r="M270" s="206"/>
      <c r="N270" s="207" t="s">
        <v>35</v>
      </c>
      <c r="O270" s="170" t="n">
        <v>0</v>
      </c>
      <c r="P270" s="170" t="n">
        <f aca="false">O270*H270</f>
        <v>0</v>
      </c>
      <c r="Q270" s="170" t="n">
        <v>0</v>
      </c>
      <c r="R270" s="170" t="n">
        <f aca="false">Q270*H270</f>
        <v>0</v>
      </c>
      <c r="S270" s="170" t="n">
        <v>0</v>
      </c>
      <c r="T270" s="171" t="n">
        <f aca="false">S270*H270</f>
        <v>0</v>
      </c>
      <c r="U270" s="17"/>
      <c r="V270" s="17"/>
      <c r="W270" s="17"/>
      <c r="X270" s="17"/>
      <c r="Y270" s="17"/>
      <c r="Z270" s="17"/>
      <c r="AA270" s="17"/>
      <c r="AB270" s="17"/>
      <c r="AC270" s="17"/>
      <c r="AD270" s="17"/>
      <c r="AE270" s="17"/>
      <c r="AR270" s="172" t="s">
        <v>158</v>
      </c>
      <c r="AT270" s="172" t="s">
        <v>171</v>
      </c>
      <c r="AU270" s="172" t="s">
        <v>80</v>
      </c>
      <c r="AY270" s="3" t="s">
        <v>120</v>
      </c>
      <c r="BE270" s="173" t="n">
        <f aca="false">IF(N270="základní",J270,0)</f>
        <v>0</v>
      </c>
      <c r="BF270" s="173" t="n">
        <f aca="false">IF(N270="snížená",J270,0)</f>
        <v>0</v>
      </c>
      <c r="BG270" s="173" t="n">
        <f aca="false">IF(N270="zákl. přenesená",J270,0)</f>
        <v>0</v>
      </c>
      <c r="BH270" s="173" t="n">
        <f aca="false">IF(N270="sníž. přenesená",J270,0)</f>
        <v>0</v>
      </c>
      <c r="BI270" s="173" t="n">
        <f aca="false">IF(N270="nulová",J270,0)</f>
        <v>0</v>
      </c>
      <c r="BJ270" s="3" t="s">
        <v>78</v>
      </c>
      <c r="BK270" s="173" t="n">
        <f aca="false">ROUND(I270*H270,2)</f>
        <v>0</v>
      </c>
      <c r="BL270" s="3" t="s">
        <v>126</v>
      </c>
      <c r="BM270" s="172" t="s">
        <v>584</v>
      </c>
    </row>
    <row r="271" s="22" customFormat="true" ht="16.5" hidden="false" customHeight="true" outlineLevel="0" collapsed="false">
      <c r="A271" s="17"/>
      <c r="B271" s="160"/>
      <c r="C271" s="198" t="s">
        <v>585</v>
      </c>
      <c r="D271" s="198" t="s">
        <v>171</v>
      </c>
      <c r="E271" s="199" t="s">
        <v>586</v>
      </c>
      <c r="F271" s="200" t="s">
        <v>587</v>
      </c>
      <c r="G271" s="201" t="s">
        <v>179</v>
      </c>
      <c r="H271" s="202" t="n">
        <v>585</v>
      </c>
      <c r="I271" s="203" t="n">
        <v>0</v>
      </c>
      <c r="J271" s="203" t="n">
        <f aca="false">ROUND(I271*H271,2)</f>
        <v>0</v>
      </c>
      <c r="K271" s="204"/>
      <c r="L271" s="205"/>
      <c r="M271" s="206"/>
      <c r="N271" s="207" t="s">
        <v>35</v>
      </c>
      <c r="O271" s="170" t="n">
        <v>0</v>
      </c>
      <c r="P271" s="170" t="n">
        <f aca="false">O271*H271</f>
        <v>0</v>
      </c>
      <c r="Q271" s="170" t="n">
        <v>0</v>
      </c>
      <c r="R271" s="170" t="n">
        <f aca="false">Q271*H271</f>
        <v>0</v>
      </c>
      <c r="S271" s="170" t="n">
        <v>0</v>
      </c>
      <c r="T271" s="171" t="n">
        <f aca="false">S271*H271</f>
        <v>0</v>
      </c>
      <c r="U271" s="17"/>
      <c r="V271" s="17"/>
      <c r="W271" s="17"/>
      <c r="X271" s="17"/>
      <c r="Y271" s="17"/>
      <c r="Z271" s="17"/>
      <c r="AA271" s="17"/>
      <c r="AB271" s="17"/>
      <c r="AC271" s="17"/>
      <c r="AD271" s="17"/>
      <c r="AE271" s="17"/>
      <c r="AR271" s="172" t="s">
        <v>158</v>
      </c>
      <c r="AT271" s="172" t="s">
        <v>171</v>
      </c>
      <c r="AU271" s="172" t="s">
        <v>80</v>
      </c>
      <c r="AY271" s="3" t="s">
        <v>120</v>
      </c>
      <c r="BE271" s="173" t="n">
        <f aca="false">IF(N271="základní",J271,0)</f>
        <v>0</v>
      </c>
      <c r="BF271" s="173" t="n">
        <f aca="false">IF(N271="snížená",J271,0)</f>
        <v>0</v>
      </c>
      <c r="BG271" s="173" t="n">
        <f aca="false">IF(N271="zákl. přenesená",J271,0)</f>
        <v>0</v>
      </c>
      <c r="BH271" s="173" t="n">
        <f aca="false">IF(N271="sníž. přenesená",J271,0)</f>
        <v>0</v>
      </c>
      <c r="BI271" s="173" t="n">
        <f aca="false">IF(N271="nulová",J271,0)</f>
        <v>0</v>
      </c>
      <c r="BJ271" s="3" t="s">
        <v>78</v>
      </c>
      <c r="BK271" s="173" t="n">
        <f aca="false">ROUND(I271*H271,2)</f>
        <v>0</v>
      </c>
      <c r="BL271" s="3" t="s">
        <v>126</v>
      </c>
      <c r="BM271" s="172" t="s">
        <v>588</v>
      </c>
    </row>
    <row r="272" s="22" customFormat="true" ht="24" hidden="false" customHeight="true" outlineLevel="0" collapsed="false">
      <c r="A272" s="17"/>
      <c r="B272" s="160"/>
      <c r="C272" s="198" t="s">
        <v>589</v>
      </c>
      <c r="D272" s="198" t="s">
        <v>171</v>
      </c>
      <c r="E272" s="199" t="s">
        <v>590</v>
      </c>
      <c r="F272" s="200" t="s">
        <v>591</v>
      </c>
      <c r="G272" s="201" t="s">
        <v>179</v>
      </c>
      <c r="H272" s="202" t="n">
        <v>448</v>
      </c>
      <c r="I272" s="203" t="n">
        <v>0</v>
      </c>
      <c r="J272" s="203" t="n">
        <f aca="false">ROUND(I272*H272,2)</f>
        <v>0</v>
      </c>
      <c r="K272" s="204"/>
      <c r="L272" s="205"/>
      <c r="M272" s="206"/>
      <c r="N272" s="207" t="s">
        <v>35</v>
      </c>
      <c r="O272" s="170" t="n">
        <v>0</v>
      </c>
      <c r="P272" s="170" t="n">
        <f aca="false">O272*H272</f>
        <v>0</v>
      </c>
      <c r="Q272" s="170" t="n">
        <v>0</v>
      </c>
      <c r="R272" s="170" t="n">
        <f aca="false">Q272*H272</f>
        <v>0</v>
      </c>
      <c r="S272" s="170" t="n">
        <v>0</v>
      </c>
      <c r="T272" s="171" t="n">
        <f aca="false">S272*H272</f>
        <v>0</v>
      </c>
      <c r="U272" s="17"/>
      <c r="V272" s="17"/>
      <c r="W272" s="17"/>
      <c r="X272" s="17"/>
      <c r="Y272" s="17"/>
      <c r="Z272" s="17"/>
      <c r="AA272" s="17"/>
      <c r="AB272" s="17"/>
      <c r="AC272" s="17"/>
      <c r="AD272" s="17"/>
      <c r="AE272" s="17"/>
      <c r="AR272" s="172" t="s">
        <v>158</v>
      </c>
      <c r="AT272" s="172" t="s">
        <v>171</v>
      </c>
      <c r="AU272" s="172" t="s">
        <v>80</v>
      </c>
      <c r="AY272" s="3" t="s">
        <v>120</v>
      </c>
      <c r="BE272" s="173" t="n">
        <f aca="false">IF(N272="základní",J272,0)</f>
        <v>0</v>
      </c>
      <c r="BF272" s="173" t="n">
        <f aca="false">IF(N272="snížená",J272,0)</f>
        <v>0</v>
      </c>
      <c r="BG272" s="173" t="n">
        <f aca="false">IF(N272="zákl. přenesená",J272,0)</f>
        <v>0</v>
      </c>
      <c r="BH272" s="173" t="n">
        <f aca="false">IF(N272="sníž. přenesená",J272,0)</f>
        <v>0</v>
      </c>
      <c r="BI272" s="173" t="n">
        <f aca="false">IF(N272="nulová",J272,0)</f>
        <v>0</v>
      </c>
      <c r="BJ272" s="3" t="s">
        <v>78</v>
      </c>
      <c r="BK272" s="173" t="n">
        <f aca="false">ROUND(I272*H272,2)</f>
        <v>0</v>
      </c>
      <c r="BL272" s="3" t="s">
        <v>126</v>
      </c>
      <c r="BM272" s="172" t="s">
        <v>592</v>
      </c>
    </row>
    <row r="273" s="22" customFormat="true" ht="24" hidden="false" customHeight="true" outlineLevel="0" collapsed="false">
      <c r="A273" s="17"/>
      <c r="B273" s="160"/>
      <c r="C273" s="198" t="s">
        <v>593</v>
      </c>
      <c r="D273" s="198" t="s">
        <v>171</v>
      </c>
      <c r="E273" s="199" t="s">
        <v>594</v>
      </c>
      <c r="F273" s="200" t="s">
        <v>595</v>
      </c>
      <c r="G273" s="201" t="s">
        <v>179</v>
      </c>
      <c r="H273" s="202" t="n">
        <v>365</v>
      </c>
      <c r="I273" s="203" t="n">
        <v>0</v>
      </c>
      <c r="J273" s="203" t="n">
        <f aca="false">ROUND(I273*H273,2)</f>
        <v>0</v>
      </c>
      <c r="K273" s="204"/>
      <c r="L273" s="205"/>
      <c r="M273" s="206"/>
      <c r="N273" s="207" t="s">
        <v>35</v>
      </c>
      <c r="O273" s="170" t="n">
        <v>0</v>
      </c>
      <c r="P273" s="170" t="n">
        <f aca="false">O273*H273</f>
        <v>0</v>
      </c>
      <c r="Q273" s="170" t="n">
        <v>0</v>
      </c>
      <c r="R273" s="170" t="n">
        <f aca="false">Q273*H273</f>
        <v>0</v>
      </c>
      <c r="S273" s="170" t="n">
        <v>0</v>
      </c>
      <c r="T273" s="171" t="n">
        <f aca="false">S273*H273</f>
        <v>0</v>
      </c>
      <c r="U273" s="17"/>
      <c r="V273" s="17"/>
      <c r="W273" s="17"/>
      <c r="X273" s="17"/>
      <c r="Y273" s="17"/>
      <c r="Z273" s="17"/>
      <c r="AA273" s="17"/>
      <c r="AB273" s="17"/>
      <c r="AC273" s="17"/>
      <c r="AD273" s="17"/>
      <c r="AE273" s="17"/>
      <c r="AR273" s="172" t="s">
        <v>158</v>
      </c>
      <c r="AT273" s="172" t="s">
        <v>171</v>
      </c>
      <c r="AU273" s="172" t="s">
        <v>80</v>
      </c>
      <c r="AY273" s="3" t="s">
        <v>120</v>
      </c>
      <c r="BE273" s="173" t="n">
        <f aca="false">IF(N273="základní",J273,0)</f>
        <v>0</v>
      </c>
      <c r="BF273" s="173" t="n">
        <f aca="false">IF(N273="snížená",J273,0)</f>
        <v>0</v>
      </c>
      <c r="BG273" s="173" t="n">
        <f aca="false">IF(N273="zákl. přenesená",J273,0)</f>
        <v>0</v>
      </c>
      <c r="BH273" s="173" t="n">
        <f aca="false">IF(N273="sníž. přenesená",J273,0)</f>
        <v>0</v>
      </c>
      <c r="BI273" s="173" t="n">
        <f aca="false">IF(N273="nulová",J273,0)</f>
        <v>0</v>
      </c>
      <c r="BJ273" s="3" t="s">
        <v>78</v>
      </c>
      <c r="BK273" s="173" t="n">
        <f aca="false">ROUND(I273*H273,2)</f>
        <v>0</v>
      </c>
      <c r="BL273" s="3" t="s">
        <v>126</v>
      </c>
      <c r="BM273" s="172" t="s">
        <v>596</v>
      </c>
    </row>
    <row r="274" customFormat="false" ht="16.5" hidden="false" customHeight="true" outlineLevel="0" collapsed="false">
      <c r="A274" s="17"/>
      <c r="B274" s="160"/>
      <c r="C274" s="161" t="s">
        <v>597</v>
      </c>
      <c r="D274" s="161" t="s">
        <v>122</v>
      </c>
      <c r="E274" s="162" t="s">
        <v>598</v>
      </c>
      <c r="F274" s="163" t="s">
        <v>599</v>
      </c>
      <c r="G274" s="164" t="s">
        <v>179</v>
      </c>
      <c r="H274" s="165" t="n">
        <v>20175</v>
      </c>
      <c r="I274" s="166" t="n">
        <v>0</v>
      </c>
      <c r="J274" s="166" t="n">
        <f aca="false">ROUND(I274*H274,2)</f>
        <v>0</v>
      </c>
      <c r="K274" s="167"/>
      <c r="L274" s="18"/>
      <c r="M274" s="168"/>
      <c r="N274" s="169" t="s">
        <v>35</v>
      </c>
      <c r="O274" s="170" t="n">
        <v>0.023</v>
      </c>
      <c r="P274" s="170" t="n">
        <f aca="false">O274*H274</f>
        <v>464.025</v>
      </c>
      <c r="Q274" s="170" t="n">
        <v>0</v>
      </c>
      <c r="R274" s="170" t="n">
        <f aca="false">Q274*H274</f>
        <v>0</v>
      </c>
      <c r="S274" s="170" t="n">
        <v>0</v>
      </c>
      <c r="T274" s="171" t="n">
        <f aca="false">S274*H274</f>
        <v>0</v>
      </c>
      <c r="U274" s="17"/>
      <c r="V274" s="17"/>
      <c r="W274" s="17"/>
      <c r="X274" s="17"/>
      <c r="Y274" s="17"/>
      <c r="Z274" s="17"/>
      <c r="AA274" s="17"/>
      <c r="AB274" s="17"/>
      <c r="AC274" s="17"/>
      <c r="AD274" s="17"/>
      <c r="AE274" s="17"/>
      <c r="AR274" s="172" t="s">
        <v>126</v>
      </c>
      <c r="AT274" s="172" t="s">
        <v>122</v>
      </c>
      <c r="AU274" s="172" t="s">
        <v>80</v>
      </c>
      <c r="AY274" s="3" t="s">
        <v>120</v>
      </c>
      <c r="BE274" s="173" t="n">
        <f aca="false">IF(N274="základní",J274,0)</f>
        <v>0</v>
      </c>
      <c r="BF274" s="173" t="n">
        <f aca="false">IF(N274="snížená",J274,0)</f>
        <v>0</v>
      </c>
      <c r="BG274" s="173" t="n">
        <f aca="false">IF(N274="zákl. přenesená",J274,0)</f>
        <v>0</v>
      </c>
      <c r="BH274" s="173" t="n">
        <f aca="false">IF(N274="sníž. přenesená",J274,0)</f>
        <v>0</v>
      </c>
      <c r="BI274" s="173" t="n">
        <f aca="false">IF(N274="nulová",J274,0)</f>
        <v>0</v>
      </c>
      <c r="BJ274" s="3" t="s">
        <v>78</v>
      </c>
      <c r="BK274" s="173" t="n">
        <f aca="false">ROUND(I274*H274,2)</f>
        <v>0</v>
      </c>
      <c r="BL274" s="3" t="s">
        <v>126</v>
      </c>
      <c r="BM274" s="172" t="s">
        <v>600</v>
      </c>
    </row>
    <row r="275" customFormat="false" ht="16.5" hidden="false" customHeight="true" outlineLevel="0" collapsed="false">
      <c r="A275" s="17"/>
      <c r="B275" s="160"/>
      <c r="C275" s="198" t="s">
        <v>601</v>
      </c>
      <c r="D275" s="198" t="s">
        <v>171</v>
      </c>
      <c r="E275" s="199" t="s">
        <v>602</v>
      </c>
      <c r="F275" s="200" t="s">
        <v>603</v>
      </c>
      <c r="G275" s="201" t="s">
        <v>179</v>
      </c>
      <c r="H275" s="202" t="n">
        <v>1140</v>
      </c>
      <c r="I275" s="203" t="n">
        <v>0</v>
      </c>
      <c r="J275" s="203" t="n">
        <f aca="false">ROUND(I275*H275,2)</f>
        <v>0</v>
      </c>
      <c r="K275" s="204"/>
      <c r="L275" s="205"/>
      <c r="M275" s="206"/>
      <c r="N275" s="207" t="s">
        <v>35</v>
      </c>
      <c r="O275" s="170" t="n">
        <v>0</v>
      </c>
      <c r="P275" s="170" t="n">
        <f aca="false">O275*H275</f>
        <v>0</v>
      </c>
      <c r="Q275" s="170" t="n">
        <v>0</v>
      </c>
      <c r="R275" s="170" t="n">
        <f aca="false">Q275*H275</f>
        <v>0</v>
      </c>
      <c r="S275" s="170" t="n">
        <v>0</v>
      </c>
      <c r="T275" s="171" t="n">
        <f aca="false">S275*H275</f>
        <v>0</v>
      </c>
      <c r="U275" s="17"/>
      <c r="V275" s="17"/>
      <c r="W275" s="17"/>
      <c r="X275" s="17"/>
      <c r="Y275" s="17"/>
      <c r="Z275" s="17"/>
      <c r="AA275" s="17"/>
      <c r="AB275" s="17"/>
      <c r="AC275" s="17"/>
      <c r="AD275" s="17"/>
      <c r="AE275" s="17"/>
      <c r="AR275" s="172" t="s">
        <v>158</v>
      </c>
      <c r="AT275" s="172" t="s">
        <v>171</v>
      </c>
      <c r="AU275" s="172" t="s">
        <v>80</v>
      </c>
      <c r="AY275" s="3" t="s">
        <v>120</v>
      </c>
      <c r="BE275" s="173" t="n">
        <f aca="false">IF(N275="základní",J275,0)</f>
        <v>0</v>
      </c>
      <c r="BF275" s="173" t="n">
        <f aca="false">IF(N275="snížená",J275,0)</f>
        <v>0</v>
      </c>
      <c r="BG275" s="173" t="n">
        <f aca="false">IF(N275="zákl. přenesená",J275,0)</f>
        <v>0</v>
      </c>
      <c r="BH275" s="173" t="n">
        <f aca="false">IF(N275="sníž. přenesená",J275,0)</f>
        <v>0</v>
      </c>
      <c r="BI275" s="173" t="n">
        <f aca="false">IF(N275="nulová",J275,0)</f>
        <v>0</v>
      </c>
      <c r="BJ275" s="3" t="s">
        <v>78</v>
      </c>
      <c r="BK275" s="173" t="n">
        <f aca="false">ROUND(I275*H275,2)</f>
        <v>0</v>
      </c>
      <c r="BL275" s="3" t="s">
        <v>126</v>
      </c>
      <c r="BM275" s="172" t="s">
        <v>604</v>
      </c>
    </row>
    <row r="276" customFormat="false" ht="16.5" hidden="false" customHeight="true" outlineLevel="0" collapsed="false">
      <c r="A276" s="17"/>
      <c r="B276" s="160"/>
      <c r="C276" s="198" t="s">
        <v>605</v>
      </c>
      <c r="D276" s="198" t="s">
        <v>171</v>
      </c>
      <c r="E276" s="199" t="s">
        <v>606</v>
      </c>
      <c r="F276" s="200" t="s">
        <v>607</v>
      </c>
      <c r="G276" s="201" t="s">
        <v>179</v>
      </c>
      <c r="H276" s="202" t="n">
        <v>1635</v>
      </c>
      <c r="I276" s="203" t="n">
        <v>0</v>
      </c>
      <c r="J276" s="203" t="n">
        <f aca="false">ROUND(I276*H276,2)</f>
        <v>0</v>
      </c>
      <c r="K276" s="204"/>
      <c r="L276" s="205"/>
      <c r="M276" s="206"/>
      <c r="N276" s="207" t="s">
        <v>35</v>
      </c>
      <c r="O276" s="170" t="n">
        <v>0</v>
      </c>
      <c r="P276" s="170" t="n">
        <f aca="false">O276*H276</f>
        <v>0</v>
      </c>
      <c r="Q276" s="170" t="n">
        <v>0</v>
      </c>
      <c r="R276" s="170" t="n">
        <f aca="false">Q276*H276</f>
        <v>0</v>
      </c>
      <c r="S276" s="170" t="n">
        <v>0</v>
      </c>
      <c r="T276" s="171" t="n">
        <f aca="false">S276*H276</f>
        <v>0</v>
      </c>
      <c r="U276" s="17"/>
      <c r="V276" s="17"/>
      <c r="W276" s="17"/>
      <c r="X276" s="17"/>
      <c r="Y276" s="17"/>
      <c r="Z276" s="17"/>
      <c r="AA276" s="17"/>
      <c r="AB276" s="17"/>
      <c r="AC276" s="17"/>
      <c r="AD276" s="17"/>
      <c r="AE276" s="17"/>
      <c r="AR276" s="172" t="s">
        <v>158</v>
      </c>
      <c r="AT276" s="172" t="s">
        <v>171</v>
      </c>
      <c r="AU276" s="172" t="s">
        <v>80</v>
      </c>
      <c r="AY276" s="3" t="s">
        <v>120</v>
      </c>
      <c r="BE276" s="173" t="n">
        <f aca="false">IF(N276="základní",J276,0)</f>
        <v>0</v>
      </c>
      <c r="BF276" s="173" t="n">
        <f aca="false">IF(N276="snížená",J276,0)</f>
        <v>0</v>
      </c>
      <c r="BG276" s="173" t="n">
        <f aca="false">IF(N276="zákl. přenesená",J276,0)</f>
        <v>0</v>
      </c>
      <c r="BH276" s="173" t="n">
        <f aca="false">IF(N276="sníž. přenesená",J276,0)</f>
        <v>0</v>
      </c>
      <c r="BI276" s="173" t="n">
        <f aca="false">IF(N276="nulová",J276,0)</f>
        <v>0</v>
      </c>
      <c r="BJ276" s="3" t="s">
        <v>78</v>
      </c>
      <c r="BK276" s="173" t="n">
        <f aca="false">ROUND(I276*H276,2)</f>
        <v>0</v>
      </c>
      <c r="BL276" s="3" t="s">
        <v>126</v>
      </c>
      <c r="BM276" s="172" t="s">
        <v>608</v>
      </c>
    </row>
    <row r="277" customFormat="false" ht="16.5" hidden="false" customHeight="true" outlineLevel="0" collapsed="false">
      <c r="A277" s="17"/>
      <c r="B277" s="160"/>
      <c r="C277" s="198" t="s">
        <v>609</v>
      </c>
      <c r="D277" s="198" t="s">
        <v>171</v>
      </c>
      <c r="E277" s="199" t="s">
        <v>610</v>
      </c>
      <c r="F277" s="200" t="s">
        <v>611</v>
      </c>
      <c r="G277" s="201" t="s">
        <v>179</v>
      </c>
      <c r="H277" s="202" t="n">
        <v>12200</v>
      </c>
      <c r="I277" s="203" t="n">
        <v>0</v>
      </c>
      <c r="J277" s="203" t="n">
        <f aca="false">ROUND(I277*H277,2)</f>
        <v>0</v>
      </c>
      <c r="K277" s="204"/>
      <c r="L277" s="205"/>
      <c r="M277" s="206"/>
      <c r="N277" s="207" t="s">
        <v>35</v>
      </c>
      <c r="O277" s="170" t="n">
        <v>0</v>
      </c>
      <c r="P277" s="170" t="n">
        <f aca="false">O277*H277</f>
        <v>0</v>
      </c>
      <c r="Q277" s="170" t="n">
        <v>0</v>
      </c>
      <c r="R277" s="170" t="n">
        <f aca="false">Q277*H277</f>
        <v>0</v>
      </c>
      <c r="S277" s="170" t="n">
        <v>0</v>
      </c>
      <c r="T277" s="171" t="n">
        <f aca="false">S277*H277</f>
        <v>0</v>
      </c>
      <c r="U277" s="17"/>
      <c r="V277" s="17"/>
      <c r="W277" s="17"/>
      <c r="X277" s="17"/>
      <c r="Y277" s="17"/>
      <c r="Z277" s="17"/>
      <c r="AA277" s="17"/>
      <c r="AB277" s="17"/>
      <c r="AC277" s="17"/>
      <c r="AD277" s="17"/>
      <c r="AE277" s="17"/>
      <c r="AR277" s="172" t="s">
        <v>158</v>
      </c>
      <c r="AT277" s="172" t="s">
        <v>171</v>
      </c>
      <c r="AU277" s="172" t="s">
        <v>80</v>
      </c>
      <c r="AY277" s="3" t="s">
        <v>120</v>
      </c>
      <c r="BE277" s="173" t="n">
        <f aca="false">IF(N277="základní",J277,0)</f>
        <v>0</v>
      </c>
      <c r="BF277" s="173" t="n">
        <f aca="false">IF(N277="snížená",J277,0)</f>
        <v>0</v>
      </c>
      <c r="BG277" s="173" t="n">
        <f aca="false">IF(N277="zákl. přenesená",J277,0)</f>
        <v>0</v>
      </c>
      <c r="BH277" s="173" t="n">
        <f aca="false">IF(N277="sníž. přenesená",J277,0)</f>
        <v>0</v>
      </c>
      <c r="BI277" s="173" t="n">
        <f aca="false">IF(N277="nulová",J277,0)</f>
        <v>0</v>
      </c>
      <c r="BJ277" s="3" t="s">
        <v>78</v>
      </c>
      <c r="BK277" s="173" t="n">
        <f aca="false">ROUND(I277*H277,2)</f>
        <v>0</v>
      </c>
      <c r="BL277" s="3" t="s">
        <v>126</v>
      </c>
      <c r="BM277" s="172" t="s">
        <v>612</v>
      </c>
    </row>
    <row r="278" customFormat="false" ht="16.5" hidden="false" customHeight="true" outlineLevel="0" collapsed="false">
      <c r="A278" s="17"/>
      <c r="B278" s="160"/>
      <c r="C278" s="198" t="s">
        <v>613</v>
      </c>
      <c r="D278" s="198" t="s">
        <v>171</v>
      </c>
      <c r="E278" s="199" t="s">
        <v>614</v>
      </c>
      <c r="F278" s="200" t="s">
        <v>615</v>
      </c>
      <c r="G278" s="201" t="s">
        <v>179</v>
      </c>
      <c r="H278" s="202" t="n">
        <v>5200</v>
      </c>
      <c r="I278" s="203" t="n">
        <v>0</v>
      </c>
      <c r="J278" s="203" t="n">
        <f aca="false">ROUND(I278*H278,2)</f>
        <v>0</v>
      </c>
      <c r="K278" s="204"/>
      <c r="L278" s="205"/>
      <c r="M278" s="206"/>
      <c r="N278" s="207" t="s">
        <v>35</v>
      </c>
      <c r="O278" s="170" t="n">
        <v>0</v>
      </c>
      <c r="P278" s="170" t="n">
        <f aca="false">O278*H278</f>
        <v>0</v>
      </c>
      <c r="Q278" s="170" t="n">
        <v>0</v>
      </c>
      <c r="R278" s="170" t="n">
        <f aca="false">Q278*H278</f>
        <v>0</v>
      </c>
      <c r="S278" s="170" t="n">
        <v>0</v>
      </c>
      <c r="T278" s="171" t="n">
        <f aca="false">S278*H278</f>
        <v>0</v>
      </c>
      <c r="U278" s="17"/>
      <c r="V278" s="17"/>
      <c r="W278" s="17"/>
      <c r="X278" s="17"/>
      <c r="Y278" s="17"/>
      <c r="Z278" s="17"/>
      <c r="AA278" s="17"/>
      <c r="AB278" s="17"/>
      <c r="AC278" s="17"/>
      <c r="AD278" s="17"/>
      <c r="AE278" s="17"/>
      <c r="AR278" s="172" t="s">
        <v>158</v>
      </c>
      <c r="AT278" s="172" t="s">
        <v>171</v>
      </c>
      <c r="AU278" s="172" t="s">
        <v>80</v>
      </c>
      <c r="AY278" s="3" t="s">
        <v>120</v>
      </c>
      <c r="BE278" s="173" t="n">
        <f aca="false">IF(N278="základní",J278,0)</f>
        <v>0</v>
      </c>
      <c r="BF278" s="173" t="n">
        <f aca="false">IF(N278="snížená",J278,0)</f>
        <v>0</v>
      </c>
      <c r="BG278" s="173" t="n">
        <f aca="false">IF(N278="zákl. přenesená",J278,0)</f>
        <v>0</v>
      </c>
      <c r="BH278" s="173" t="n">
        <f aca="false">IF(N278="sníž. přenesená",J278,0)</f>
        <v>0</v>
      </c>
      <c r="BI278" s="173" t="n">
        <f aca="false">IF(N278="nulová",J278,0)</f>
        <v>0</v>
      </c>
      <c r="BJ278" s="3" t="s">
        <v>78</v>
      </c>
      <c r="BK278" s="173" t="n">
        <f aca="false">ROUND(I278*H278,2)</f>
        <v>0</v>
      </c>
      <c r="BL278" s="3" t="s">
        <v>126</v>
      </c>
      <c r="BM278" s="172" t="s">
        <v>616</v>
      </c>
    </row>
    <row r="279" customFormat="false" ht="24" hidden="false" customHeight="true" outlineLevel="0" collapsed="false">
      <c r="A279" s="17"/>
      <c r="B279" s="160"/>
      <c r="C279" s="161" t="s">
        <v>617</v>
      </c>
      <c r="D279" s="161" t="s">
        <v>122</v>
      </c>
      <c r="E279" s="162" t="s">
        <v>455</v>
      </c>
      <c r="F279" s="163" t="s">
        <v>456</v>
      </c>
      <c r="G279" s="164" t="s">
        <v>125</v>
      </c>
      <c r="H279" s="165" t="n">
        <v>650</v>
      </c>
      <c r="I279" s="166" t="n">
        <v>0</v>
      </c>
      <c r="J279" s="166" t="n">
        <f aca="false">ROUND(I279*H279,2)</f>
        <v>0</v>
      </c>
      <c r="K279" s="167"/>
      <c r="L279" s="18"/>
      <c r="M279" s="168"/>
      <c r="N279" s="169" t="s">
        <v>35</v>
      </c>
      <c r="O279" s="170" t="n">
        <v>0.141</v>
      </c>
      <c r="P279" s="170" t="n">
        <f aca="false">O279*H279</f>
        <v>91.65</v>
      </c>
      <c r="Q279" s="170" t="n">
        <v>0</v>
      </c>
      <c r="R279" s="170" t="n">
        <f aca="false">Q279*H279</f>
        <v>0</v>
      </c>
      <c r="S279" s="170" t="n">
        <v>0</v>
      </c>
      <c r="T279" s="171" t="n">
        <f aca="false">S279*H279</f>
        <v>0</v>
      </c>
      <c r="U279" s="17"/>
      <c r="V279" s="17"/>
      <c r="W279" s="17"/>
      <c r="X279" s="17"/>
      <c r="Y279" s="17"/>
      <c r="Z279" s="17"/>
      <c r="AA279" s="17"/>
      <c r="AB279" s="17"/>
      <c r="AC279" s="17"/>
      <c r="AD279" s="17"/>
      <c r="AE279" s="17"/>
      <c r="AR279" s="172" t="s">
        <v>126</v>
      </c>
      <c r="AT279" s="172" t="s">
        <v>122</v>
      </c>
      <c r="AU279" s="172" t="s">
        <v>80</v>
      </c>
      <c r="AY279" s="3" t="s">
        <v>120</v>
      </c>
      <c r="BE279" s="173" t="n">
        <f aca="false">IF(N279="základní",J279,0)</f>
        <v>0</v>
      </c>
      <c r="BF279" s="173" t="n">
        <f aca="false">IF(N279="snížená",J279,0)</f>
        <v>0</v>
      </c>
      <c r="BG279" s="173" t="n">
        <f aca="false">IF(N279="zákl. přenesená",J279,0)</f>
        <v>0</v>
      </c>
      <c r="BH279" s="173" t="n">
        <f aca="false">IF(N279="sníž. přenesená",J279,0)</f>
        <v>0</v>
      </c>
      <c r="BI279" s="173" t="n">
        <f aca="false">IF(N279="nulová",J279,0)</f>
        <v>0</v>
      </c>
      <c r="BJ279" s="3" t="s">
        <v>78</v>
      </c>
      <c r="BK279" s="173" t="n">
        <f aca="false">ROUND(I279*H279,2)</f>
        <v>0</v>
      </c>
      <c r="BL279" s="3" t="s">
        <v>126</v>
      </c>
      <c r="BM279" s="172" t="s">
        <v>618</v>
      </c>
    </row>
    <row r="280" customFormat="false" ht="16.5" hidden="false" customHeight="true" outlineLevel="0" collapsed="false">
      <c r="A280" s="17"/>
      <c r="B280" s="160"/>
      <c r="C280" s="198" t="s">
        <v>619</v>
      </c>
      <c r="D280" s="198" t="s">
        <v>171</v>
      </c>
      <c r="E280" s="199" t="s">
        <v>459</v>
      </c>
      <c r="F280" s="200" t="s">
        <v>460</v>
      </c>
      <c r="G280" s="201" t="s">
        <v>174</v>
      </c>
      <c r="H280" s="202" t="n">
        <v>65</v>
      </c>
      <c r="I280" s="203" t="n">
        <v>0</v>
      </c>
      <c r="J280" s="203" t="n">
        <f aca="false">ROUND(I280*H280,2)</f>
        <v>0</v>
      </c>
      <c r="K280" s="204"/>
      <c r="L280" s="205"/>
      <c r="M280" s="206"/>
      <c r="N280" s="207" t="s">
        <v>35</v>
      </c>
      <c r="O280" s="170" t="n">
        <v>0</v>
      </c>
      <c r="P280" s="170" t="n">
        <f aca="false">O280*H280</f>
        <v>0</v>
      </c>
      <c r="Q280" s="170" t="n">
        <v>0</v>
      </c>
      <c r="R280" s="170" t="n">
        <f aca="false">Q280*H280</f>
        <v>0</v>
      </c>
      <c r="S280" s="170" t="n">
        <v>0</v>
      </c>
      <c r="T280" s="171" t="n">
        <f aca="false">S280*H280</f>
        <v>0</v>
      </c>
      <c r="U280" s="17"/>
      <c r="V280" s="17"/>
      <c r="W280" s="17"/>
      <c r="X280" s="17"/>
      <c r="Y280" s="17"/>
      <c r="Z280" s="17"/>
      <c r="AA280" s="17"/>
      <c r="AB280" s="17"/>
      <c r="AC280" s="17"/>
      <c r="AD280" s="17"/>
      <c r="AE280" s="17"/>
      <c r="AR280" s="172" t="s">
        <v>158</v>
      </c>
      <c r="AT280" s="172" t="s">
        <v>171</v>
      </c>
      <c r="AU280" s="172" t="s">
        <v>80</v>
      </c>
      <c r="AY280" s="3" t="s">
        <v>120</v>
      </c>
      <c r="BE280" s="173" t="n">
        <f aca="false">IF(N280="základní",J280,0)</f>
        <v>0</v>
      </c>
      <c r="BF280" s="173" t="n">
        <f aca="false">IF(N280="snížená",J280,0)</f>
        <v>0</v>
      </c>
      <c r="BG280" s="173" t="n">
        <f aca="false">IF(N280="zákl. přenesená",J280,0)</f>
        <v>0</v>
      </c>
      <c r="BH280" s="173" t="n">
        <f aca="false">IF(N280="sníž. přenesená",J280,0)</f>
        <v>0</v>
      </c>
      <c r="BI280" s="173" t="n">
        <f aca="false">IF(N280="nulová",J280,0)</f>
        <v>0</v>
      </c>
      <c r="BJ280" s="3" t="s">
        <v>78</v>
      </c>
      <c r="BK280" s="173" t="n">
        <f aca="false">ROUND(I280*H280,2)</f>
        <v>0</v>
      </c>
      <c r="BL280" s="3" t="s">
        <v>126</v>
      </c>
      <c r="BM280" s="172" t="s">
        <v>620</v>
      </c>
    </row>
    <row r="281" customFormat="false" ht="16.5" hidden="false" customHeight="true" outlineLevel="0" collapsed="false">
      <c r="A281" s="17"/>
      <c r="B281" s="160"/>
      <c r="C281" s="161" t="s">
        <v>621</v>
      </c>
      <c r="D281" s="161" t="s">
        <v>122</v>
      </c>
      <c r="E281" s="162" t="s">
        <v>622</v>
      </c>
      <c r="F281" s="163" t="s">
        <v>623</v>
      </c>
      <c r="G281" s="164" t="s">
        <v>154</v>
      </c>
      <c r="H281" s="165" t="n">
        <v>65</v>
      </c>
      <c r="I281" s="166" t="n">
        <v>0</v>
      </c>
      <c r="J281" s="166" t="n">
        <f aca="false">ROUND(I281*H281,2)</f>
        <v>0</v>
      </c>
      <c r="K281" s="167"/>
      <c r="L281" s="18"/>
      <c r="M281" s="168"/>
      <c r="N281" s="169" t="s">
        <v>35</v>
      </c>
      <c r="O281" s="170" t="n">
        <v>0.261</v>
      </c>
      <c r="P281" s="170" t="n">
        <f aca="false">O281*H281</f>
        <v>16.965</v>
      </c>
      <c r="Q281" s="170" t="n">
        <v>0</v>
      </c>
      <c r="R281" s="170" t="n">
        <f aca="false">Q281*H281</f>
        <v>0</v>
      </c>
      <c r="S281" s="170" t="n">
        <v>0</v>
      </c>
      <c r="T281" s="171" t="n">
        <f aca="false">S281*H281</f>
        <v>0</v>
      </c>
      <c r="U281" s="17"/>
      <c r="V281" s="17"/>
      <c r="W281" s="17"/>
      <c r="X281" s="17"/>
      <c r="Y281" s="17"/>
      <c r="Z281" s="17"/>
      <c r="AA281" s="17"/>
      <c r="AB281" s="17"/>
      <c r="AC281" s="17"/>
      <c r="AD281" s="17"/>
      <c r="AE281" s="17"/>
      <c r="AR281" s="172" t="s">
        <v>126</v>
      </c>
      <c r="AT281" s="172" t="s">
        <v>122</v>
      </c>
      <c r="AU281" s="172" t="s">
        <v>80</v>
      </c>
      <c r="AY281" s="3" t="s">
        <v>120</v>
      </c>
      <c r="BE281" s="173" t="n">
        <f aca="false">IF(N281="základní",J281,0)</f>
        <v>0</v>
      </c>
      <c r="BF281" s="173" t="n">
        <f aca="false">IF(N281="snížená",J281,0)</f>
        <v>0</v>
      </c>
      <c r="BG281" s="173" t="n">
        <f aca="false">IF(N281="zákl. přenesená",J281,0)</f>
        <v>0</v>
      </c>
      <c r="BH281" s="173" t="n">
        <f aca="false">IF(N281="sníž. přenesená",J281,0)</f>
        <v>0</v>
      </c>
      <c r="BI281" s="173" t="n">
        <f aca="false">IF(N281="nulová",J281,0)</f>
        <v>0</v>
      </c>
      <c r="BJ281" s="3" t="s">
        <v>78</v>
      </c>
      <c r="BK281" s="173" t="n">
        <f aca="false">ROUND(I281*H281,2)</f>
        <v>0</v>
      </c>
      <c r="BL281" s="3" t="s">
        <v>126</v>
      </c>
      <c r="BM281" s="172" t="s">
        <v>624</v>
      </c>
    </row>
    <row r="282" customFormat="false" ht="16.5" hidden="false" customHeight="true" outlineLevel="0" collapsed="false">
      <c r="A282" s="17"/>
      <c r="B282" s="160"/>
      <c r="C282" s="161" t="s">
        <v>625</v>
      </c>
      <c r="D282" s="161" t="s">
        <v>122</v>
      </c>
      <c r="E282" s="162" t="s">
        <v>380</v>
      </c>
      <c r="F282" s="163" t="s">
        <v>381</v>
      </c>
      <c r="G282" s="164" t="s">
        <v>154</v>
      </c>
      <c r="H282" s="165" t="n">
        <v>65</v>
      </c>
      <c r="I282" s="166" t="n">
        <v>0</v>
      </c>
      <c r="J282" s="166" t="n">
        <f aca="false">ROUND(I282*H282,2)</f>
        <v>0</v>
      </c>
      <c r="K282" s="167"/>
      <c r="L282" s="18"/>
      <c r="M282" s="168"/>
      <c r="N282" s="169" t="s">
        <v>35</v>
      </c>
      <c r="O282" s="170" t="n">
        <v>0.452</v>
      </c>
      <c r="P282" s="170" t="n">
        <f aca="false">O282*H282</f>
        <v>29.38</v>
      </c>
      <c r="Q282" s="170" t="n">
        <v>0</v>
      </c>
      <c r="R282" s="170" t="n">
        <f aca="false">Q282*H282</f>
        <v>0</v>
      </c>
      <c r="S282" s="170" t="n">
        <v>0</v>
      </c>
      <c r="T282" s="171" t="n">
        <f aca="false">S282*H282</f>
        <v>0</v>
      </c>
      <c r="U282" s="17"/>
      <c r="V282" s="17"/>
      <c r="W282" s="17"/>
      <c r="X282" s="17"/>
      <c r="Y282" s="17"/>
      <c r="Z282" s="17"/>
      <c r="AA282" s="17"/>
      <c r="AB282" s="17"/>
      <c r="AC282" s="17"/>
      <c r="AD282" s="17"/>
      <c r="AE282" s="17"/>
      <c r="AR282" s="172" t="s">
        <v>126</v>
      </c>
      <c r="AT282" s="172" t="s">
        <v>122</v>
      </c>
      <c r="AU282" s="172" t="s">
        <v>80</v>
      </c>
      <c r="AY282" s="3" t="s">
        <v>120</v>
      </c>
      <c r="BE282" s="173" t="n">
        <f aca="false">IF(N282="základní",J282,0)</f>
        <v>0</v>
      </c>
      <c r="BF282" s="173" t="n">
        <f aca="false">IF(N282="snížená",J282,0)</f>
        <v>0</v>
      </c>
      <c r="BG282" s="173" t="n">
        <f aca="false">IF(N282="zákl. přenesená",J282,0)</f>
        <v>0</v>
      </c>
      <c r="BH282" s="173" t="n">
        <f aca="false">IF(N282="sníž. přenesená",J282,0)</f>
        <v>0</v>
      </c>
      <c r="BI282" s="173" t="n">
        <f aca="false">IF(N282="nulová",J282,0)</f>
        <v>0</v>
      </c>
      <c r="BJ282" s="3" t="s">
        <v>78</v>
      </c>
      <c r="BK282" s="173" t="n">
        <f aca="false">ROUND(I282*H282,2)</f>
        <v>0</v>
      </c>
      <c r="BL282" s="3" t="s">
        <v>126</v>
      </c>
      <c r="BM282" s="172" t="s">
        <v>626</v>
      </c>
    </row>
    <row r="283" customFormat="false" ht="24" hidden="false" customHeight="true" outlineLevel="0" collapsed="false">
      <c r="A283" s="17"/>
      <c r="B283" s="160"/>
      <c r="C283" s="161" t="s">
        <v>627</v>
      </c>
      <c r="D283" s="161" t="s">
        <v>122</v>
      </c>
      <c r="E283" s="162" t="s">
        <v>384</v>
      </c>
      <c r="F283" s="163" t="s">
        <v>385</v>
      </c>
      <c r="G283" s="164" t="s">
        <v>154</v>
      </c>
      <c r="H283" s="165" t="n">
        <v>65</v>
      </c>
      <c r="I283" s="166" t="n">
        <v>0</v>
      </c>
      <c r="J283" s="166" t="n">
        <f aca="false">ROUND(I283*H283,2)</f>
        <v>0</v>
      </c>
      <c r="K283" s="167"/>
      <c r="L283" s="18"/>
      <c r="M283" s="168"/>
      <c r="N283" s="169" t="s">
        <v>35</v>
      </c>
      <c r="O283" s="170" t="n">
        <v>0.028</v>
      </c>
      <c r="P283" s="170" t="n">
        <f aca="false">O283*H283</f>
        <v>1.82</v>
      </c>
      <c r="Q283" s="170" t="n">
        <v>0</v>
      </c>
      <c r="R283" s="170" t="n">
        <f aca="false">Q283*H283</f>
        <v>0</v>
      </c>
      <c r="S283" s="170" t="n">
        <v>0</v>
      </c>
      <c r="T283" s="171" t="n">
        <f aca="false">S283*H283</f>
        <v>0</v>
      </c>
      <c r="U283" s="17"/>
      <c r="V283" s="17"/>
      <c r="W283" s="17"/>
      <c r="X283" s="17"/>
      <c r="Y283" s="17"/>
      <c r="Z283" s="17"/>
      <c r="AA283" s="17"/>
      <c r="AB283" s="17"/>
      <c r="AC283" s="17"/>
      <c r="AD283" s="17"/>
      <c r="AE283" s="17"/>
      <c r="AR283" s="172" t="s">
        <v>126</v>
      </c>
      <c r="AT283" s="172" t="s">
        <v>122</v>
      </c>
      <c r="AU283" s="172" t="s">
        <v>80</v>
      </c>
      <c r="AY283" s="3" t="s">
        <v>120</v>
      </c>
      <c r="BE283" s="173" t="n">
        <f aca="false">IF(N283="základní",J283,0)</f>
        <v>0</v>
      </c>
      <c r="BF283" s="173" t="n">
        <f aca="false">IF(N283="snížená",J283,0)</f>
        <v>0</v>
      </c>
      <c r="BG283" s="173" t="n">
        <f aca="false">IF(N283="zákl. přenesená",J283,0)</f>
        <v>0</v>
      </c>
      <c r="BH283" s="173" t="n">
        <f aca="false">IF(N283="sníž. přenesená",J283,0)</f>
        <v>0</v>
      </c>
      <c r="BI283" s="173" t="n">
        <f aca="false">IF(N283="nulová",J283,0)</f>
        <v>0</v>
      </c>
      <c r="BJ283" s="3" t="s">
        <v>78</v>
      </c>
      <c r="BK283" s="173" t="n">
        <f aca="false">ROUND(I283*H283,2)</f>
        <v>0</v>
      </c>
      <c r="BL283" s="3" t="s">
        <v>126</v>
      </c>
      <c r="BM283" s="172" t="s">
        <v>628</v>
      </c>
    </row>
    <row r="284" customFormat="false" ht="24" hidden="false" customHeight="true" outlineLevel="0" collapsed="false">
      <c r="A284" s="17"/>
      <c r="B284" s="160"/>
      <c r="C284" s="161" t="s">
        <v>629</v>
      </c>
      <c r="D284" s="161" t="s">
        <v>122</v>
      </c>
      <c r="E284" s="162" t="s">
        <v>407</v>
      </c>
      <c r="F284" s="163" t="s">
        <v>408</v>
      </c>
      <c r="G284" s="164" t="s">
        <v>174</v>
      </c>
      <c r="H284" s="165" t="n">
        <v>27.081</v>
      </c>
      <c r="I284" s="166" t="n">
        <v>0</v>
      </c>
      <c r="J284" s="166" t="n">
        <f aca="false">ROUND(I284*H284,2)</f>
        <v>0</v>
      </c>
      <c r="K284" s="167"/>
      <c r="L284" s="18"/>
      <c r="M284" s="168"/>
      <c r="N284" s="169" t="s">
        <v>35</v>
      </c>
      <c r="O284" s="170" t="n">
        <v>2.003</v>
      </c>
      <c r="P284" s="170" t="n">
        <f aca="false">O284*H284</f>
        <v>54.243243</v>
      </c>
      <c r="Q284" s="170" t="n">
        <v>0</v>
      </c>
      <c r="R284" s="170" t="n">
        <f aca="false">Q284*H284</f>
        <v>0</v>
      </c>
      <c r="S284" s="170" t="n">
        <v>0</v>
      </c>
      <c r="T284" s="171" t="n">
        <f aca="false">S284*H284</f>
        <v>0</v>
      </c>
      <c r="U284" s="17"/>
      <c r="V284" s="17"/>
      <c r="W284" s="17"/>
      <c r="X284" s="17"/>
      <c r="Y284" s="17"/>
      <c r="Z284" s="17"/>
      <c r="AA284" s="17"/>
      <c r="AB284" s="17"/>
      <c r="AC284" s="17"/>
      <c r="AD284" s="17"/>
      <c r="AE284" s="17"/>
      <c r="AR284" s="172" t="s">
        <v>126</v>
      </c>
      <c r="AT284" s="172" t="s">
        <v>122</v>
      </c>
      <c r="AU284" s="172" t="s">
        <v>80</v>
      </c>
      <c r="AY284" s="3" t="s">
        <v>120</v>
      </c>
      <c r="BE284" s="173" t="n">
        <f aca="false">IF(N284="základní",J284,0)</f>
        <v>0</v>
      </c>
      <c r="BF284" s="173" t="n">
        <f aca="false">IF(N284="snížená",J284,0)</f>
        <v>0</v>
      </c>
      <c r="BG284" s="173" t="n">
        <f aca="false">IF(N284="zákl. přenesená",J284,0)</f>
        <v>0</v>
      </c>
      <c r="BH284" s="173" t="n">
        <f aca="false">IF(N284="sníž. přenesená",J284,0)</f>
        <v>0</v>
      </c>
      <c r="BI284" s="173" t="n">
        <f aca="false">IF(N284="nulová",J284,0)</f>
        <v>0</v>
      </c>
      <c r="BJ284" s="3" t="s">
        <v>78</v>
      </c>
      <c r="BK284" s="173" t="n">
        <f aca="false">ROUND(I284*H284,2)</f>
        <v>0</v>
      </c>
      <c r="BL284" s="3" t="s">
        <v>126</v>
      </c>
      <c r="BM284" s="172" t="s">
        <v>630</v>
      </c>
    </row>
    <row r="285" s="147" customFormat="true" ht="22.8" hidden="false" customHeight="true" outlineLevel="0" collapsed="false">
      <c r="B285" s="148"/>
      <c r="D285" s="149" t="s">
        <v>69</v>
      </c>
      <c r="E285" s="158" t="s">
        <v>631</v>
      </c>
      <c r="F285" s="158" t="s">
        <v>632</v>
      </c>
      <c r="J285" s="159" t="n">
        <f aca="false">BK285</f>
        <v>0</v>
      </c>
      <c r="L285" s="148"/>
      <c r="M285" s="152"/>
      <c r="N285" s="153"/>
      <c r="O285" s="153"/>
      <c r="P285" s="154" t="n">
        <f aca="false">SUM(P286:P328)</f>
        <v>119.206933</v>
      </c>
      <c r="Q285" s="153"/>
      <c r="R285" s="154" t="n">
        <f aca="false">SUM(R286:R328)</f>
        <v>4.725</v>
      </c>
      <c r="S285" s="153"/>
      <c r="T285" s="155" t="n">
        <f aca="false">SUM(T286:T328)</f>
        <v>0</v>
      </c>
      <c r="AR285" s="149" t="s">
        <v>78</v>
      </c>
      <c r="AT285" s="156" t="s">
        <v>69</v>
      </c>
      <c r="AU285" s="156" t="s">
        <v>78</v>
      </c>
      <c r="AY285" s="149" t="s">
        <v>120</v>
      </c>
      <c r="BK285" s="157" t="n">
        <f aca="false">SUM(BK286:BK328)</f>
        <v>0</v>
      </c>
    </row>
    <row r="286" s="22" customFormat="true" ht="16.5" hidden="false" customHeight="true" outlineLevel="0" collapsed="false">
      <c r="A286" s="17"/>
      <c r="B286" s="160"/>
      <c r="C286" s="161" t="s">
        <v>633</v>
      </c>
      <c r="D286" s="161" t="s">
        <v>122</v>
      </c>
      <c r="E286" s="162" t="s">
        <v>634</v>
      </c>
      <c r="F286" s="163" t="s">
        <v>635</v>
      </c>
      <c r="G286" s="164" t="s">
        <v>125</v>
      </c>
      <c r="H286" s="165" t="n">
        <v>450</v>
      </c>
      <c r="I286" s="166" t="n">
        <v>0</v>
      </c>
      <c r="J286" s="166" t="n">
        <f aca="false">ROUND(I286*H286,2)</f>
        <v>0</v>
      </c>
      <c r="K286" s="167"/>
      <c r="L286" s="18"/>
      <c r="M286" s="168"/>
      <c r="N286" s="169" t="s">
        <v>35</v>
      </c>
      <c r="O286" s="170" t="n">
        <v>0.001</v>
      </c>
      <c r="P286" s="170" t="n">
        <f aca="false">O286*H286</f>
        <v>0.45</v>
      </c>
      <c r="Q286" s="170" t="n">
        <v>0</v>
      </c>
      <c r="R286" s="170" t="n">
        <f aca="false">Q286*H286</f>
        <v>0</v>
      </c>
      <c r="S286" s="170" t="n">
        <v>0</v>
      </c>
      <c r="T286" s="171" t="n">
        <f aca="false">S286*H286</f>
        <v>0</v>
      </c>
      <c r="U286" s="17"/>
      <c r="V286" s="17"/>
      <c r="W286" s="17"/>
      <c r="X286" s="17"/>
      <c r="Y286" s="17"/>
      <c r="Z286" s="17"/>
      <c r="AA286" s="17"/>
      <c r="AB286" s="17"/>
      <c r="AC286" s="17"/>
      <c r="AD286" s="17"/>
      <c r="AE286" s="17"/>
      <c r="AR286" s="172" t="s">
        <v>126</v>
      </c>
      <c r="AT286" s="172" t="s">
        <v>122</v>
      </c>
      <c r="AU286" s="172" t="s">
        <v>80</v>
      </c>
      <c r="AY286" s="3" t="s">
        <v>120</v>
      </c>
      <c r="BE286" s="173" t="n">
        <f aca="false">IF(N286="základní",J286,0)</f>
        <v>0</v>
      </c>
      <c r="BF286" s="173" t="n">
        <f aca="false">IF(N286="snížená",J286,0)</f>
        <v>0</v>
      </c>
      <c r="BG286" s="173" t="n">
        <f aca="false">IF(N286="zákl. přenesená",J286,0)</f>
        <v>0</v>
      </c>
      <c r="BH286" s="173" t="n">
        <f aca="false">IF(N286="sníž. přenesená",J286,0)</f>
        <v>0</v>
      </c>
      <c r="BI286" s="173" t="n">
        <f aca="false">IF(N286="nulová",J286,0)</f>
        <v>0</v>
      </c>
      <c r="BJ286" s="3" t="s">
        <v>78</v>
      </c>
      <c r="BK286" s="173" t="n">
        <f aca="false">ROUND(I286*H286,2)</f>
        <v>0</v>
      </c>
      <c r="BL286" s="3" t="s">
        <v>126</v>
      </c>
      <c r="BM286" s="172" t="s">
        <v>636</v>
      </c>
    </row>
    <row r="287" s="182" customFormat="true" ht="12.8" hidden="false" customHeight="false" outlineLevel="0" collapsed="false">
      <c r="B287" s="183"/>
      <c r="D287" s="176" t="s">
        <v>128</v>
      </c>
      <c r="E287" s="184"/>
      <c r="F287" s="185" t="s">
        <v>637</v>
      </c>
      <c r="H287" s="186" t="n">
        <v>160</v>
      </c>
      <c r="L287" s="183"/>
      <c r="M287" s="187"/>
      <c r="N287" s="188"/>
      <c r="O287" s="188"/>
      <c r="P287" s="188"/>
      <c r="Q287" s="188"/>
      <c r="R287" s="188"/>
      <c r="S287" s="188"/>
      <c r="T287" s="189"/>
      <c r="AT287" s="184" t="s">
        <v>128</v>
      </c>
      <c r="AU287" s="184" t="s">
        <v>80</v>
      </c>
      <c r="AV287" s="182" t="s">
        <v>80</v>
      </c>
      <c r="AW287" s="182" t="s">
        <v>27</v>
      </c>
      <c r="AX287" s="182" t="s">
        <v>70</v>
      </c>
      <c r="AY287" s="184" t="s">
        <v>120</v>
      </c>
    </row>
    <row r="288" s="182" customFormat="true" ht="12.8" hidden="false" customHeight="false" outlineLevel="0" collapsed="false">
      <c r="B288" s="183"/>
      <c r="D288" s="176" t="s">
        <v>128</v>
      </c>
      <c r="E288" s="184"/>
      <c r="F288" s="185" t="s">
        <v>638</v>
      </c>
      <c r="H288" s="186" t="n">
        <v>290</v>
      </c>
      <c r="L288" s="183"/>
      <c r="M288" s="187"/>
      <c r="N288" s="188"/>
      <c r="O288" s="188"/>
      <c r="P288" s="188"/>
      <c r="Q288" s="188"/>
      <c r="R288" s="188"/>
      <c r="S288" s="188"/>
      <c r="T288" s="189"/>
      <c r="AT288" s="184" t="s">
        <v>128</v>
      </c>
      <c r="AU288" s="184" t="s">
        <v>80</v>
      </c>
      <c r="AV288" s="182" t="s">
        <v>80</v>
      </c>
      <c r="AW288" s="182" t="s">
        <v>27</v>
      </c>
      <c r="AX288" s="182" t="s">
        <v>70</v>
      </c>
      <c r="AY288" s="184" t="s">
        <v>120</v>
      </c>
    </row>
    <row r="289" s="190" customFormat="true" ht="12.8" hidden="false" customHeight="false" outlineLevel="0" collapsed="false">
      <c r="B289" s="191"/>
      <c r="D289" s="176" t="s">
        <v>128</v>
      </c>
      <c r="E289" s="192"/>
      <c r="F289" s="193" t="s">
        <v>136</v>
      </c>
      <c r="H289" s="194" t="n">
        <v>450</v>
      </c>
      <c r="L289" s="191"/>
      <c r="M289" s="195"/>
      <c r="N289" s="196"/>
      <c r="O289" s="196"/>
      <c r="P289" s="196"/>
      <c r="Q289" s="196"/>
      <c r="R289" s="196"/>
      <c r="S289" s="196"/>
      <c r="T289" s="197"/>
      <c r="AT289" s="192" t="s">
        <v>128</v>
      </c>
      <c r="AU289" s="192" t="s">
        <v>80</v>
      </c>
      <c r="AV289" s="190" t="s">
        <v>126</v>
      </c>
      <c r="AW289" s="190" t="s">
        <v>27</v>
      </c>
      <c r="AX289" s="190" t="s">
        <v>78</v>
      </c>
      <c r="AY289" s="192" t="s">
        <v>120</v>
      </c>
    </row>
    <row r="290" s="22" customFormat="true" ht="16.5" hidden="false" customHeight="true" outlineLevel="0" collapsed="false">
      <c r="A290" s="17"/>
      <c r="B290" s="160"/>
      <c r="C290" s="161" t="s">
        <v>639</v>
      </c>
      <c r="D290" s="161" t="s">
        <v>122</v>
      </c>
      <c r="E290" s="162" t="s">
        <v>429</v>
      </c>
      <c r="F290" s="163" t="s">
        <v>430</v>
      </c>
      <c r="G290" s="164" t="s">
        <v>125</v>
      </c>
      <c r="H290" s="165" t="n">
        <v>450</v>
      </c>
      <c r="I290" s="166" t="n">
        <v>0</v>
      </c>
      <c r="J290" s="166" t="n">
        <f aca="false">ROUND(I290*H290,2)</f>
        <v>0</v>
      </c>
      <c r="K290" s="167"/>
      <c r="L290" s="18"/>
      <c r="M290" s="168"/>
      <c r="N290" s="169" t="s">
        <v>35</v>
      </c>
      <c r="O290" s="170" t="n">
        <v>0.001</v>
      </c>
      <c r="P290" s="170" t="n">
        <f aca="false">O290*H290</f>
        <v>0.45</v>
      </c>
      <c r="Q290" s="170" t="n">
        <v>0</v>
      </c>
      <c r="R290" s="170" t="n">
        <f aca="false">Q290*H290</f>
        <v>0</v>
      </c>
      <c r="S290" s="170" t="n">
        <v>0</v>
      </c>
      <c r="T290" s="171" t="n">
        <f aca="false">S290*H290</f>
        <v>0</v>
      </c>
      <c r="U290" s="17"/>
      <c r="V290" s="17"/>
      <c r="W290" s="17"/>
      <c r="X290" s="17"/>
      <c r="Y290" s="17"/>
      <c r="Z290" s="17"/>
      <c r="AA290" s="17"/>
      <c r="AB290" s="17"/>
      <c r="AC290" s="17"/>
      <c r="AD290" s="17"/>
      <c r="AE290" s="17"/>
      <c r="AR290" s="172" t="s">
        <v>126</v>
      </c>
      <c r="AT290" s="172" t="s">
        <v>122</v>
      </c>
      <c r="AU290" s="172" t="s">
        <v>80</v>
      </c>
      <c r="AY290" s="3" t="s">
        <v>120</v>
      </c>
      <c r="BE290" s="173" t="n">
        <f aca="false">IF(N290="základní",J290,0)</f>
        <v>0</v>
      </c>
      <c r="BF290" s="173" t="n">
        <f aca="false">IF(N290="snížená",J290,0)</f>
        <v>0</v>
      </c>
      <c r="BG290" s="173" t="n">
        <f aca="false">IF(N290="zákl. přenesená",J290,0)</f>
        <v>0</v>
      </c>
      <c r="BH290" s="173" t="n">
        <f aca="false">IF(N290="sníž. přenesená",J290,0)</f>
        <v>0</v>
      </c>
      <c r="BI290" s="173" t="n">
        <f aca="false">IF(N290="nulová",J290,0)</f>
        <v>0</v>
      </c>
      <c r="BJ290" s="3" t="s">
        <v>78</v>
      </c>
      <c r="BK290" s="173" t="n">
        <f aca="false">ROUND(I290*H290,2)</f>
        <v>0</v>
      </c>
      <c r="BL290" s="3" t="s">
        <v>126</v>
      </c>
      <c r="BM290" s="172" t="s">
        <v>640</v>
      </c>
    </row>
    <row r="291" s="22" customFormat="true" ht="24" hidden="false" customHeight="true" outlineLevel="0" collapsed="false">
      <c r="A291" s="17"/>
      <c r="B291" s="160"/>
      <c r="C291" s="161" t="s">
        <v>641</v>
      </c>
      <c r="D291" s="161" t="s">
        <v>122</v>
      </c>
      <c r="E291" s="162" t="s">
        <v>642</v>
      </c>
      <c r="F291" s="163" t="s">
        <v>643</v>
      </c>
      <c r="G291" s="164" t="s">
        <v>125</v>
      </c>
      <c r="H291" s="165" t="n">
        <v>450</v>
      </c>
      <c r="I291" s="166" t="n">
        <v>0</v>
      </c>
      <c r="J291" s="166" t="n">
        <f aca="false">ROUND(I291*H291,2)</f>
        <v>0</v>
      </c>
      <c r="K291" s="167"/>
      <c r="L291" s="18"/>
      <c r="M291" s="168"/>
      <c r="N291" s="169" t="s">
        <v>35</v>
      </c>
      <c r="O291" s="170" t="n">
        <v>0.053</v>
      </c>
      <c r="P291" s="170" t="n">
        <f aca="false">O291*H291</f>
        <v>23.85</v>
      </c>
      <c r="Q291" s="170" t="n">
        <v>0</v>
      </c>
      <c r="R291" s="170" t="n">
        <f aca="false">Q291*H291</f>
        <v>0</v>
      </c>
      <c r="S291" s="170" t="n">
        <v>0</v>
      </c>
      <c r="T291" s="171" t="n">
        <f aca="false">S291*H291</f>
        <v>0</v>
      </c>
      <c r="U291" s="17"/>
      <c r="V291" s="17"/>
      <c r="W291" s="17"/>
      <c r="X291" s="17"/>
      <c r="Y291" s="17"/>
      <c r="Z291" s="17"/>
      <c r="AA291" s="17"/>
      <c r="AB291" s="17"/>
      <c r="AC291" s="17"/>
      <c r="AD291" s="17"/>
      <c r="AE291" s="17"/>
      <c r="AR291" s="172" t="s">
        <v>126</v>
      </c>
      <c r="AT291" s="172" t="s">
        <v>122</v>
      </c>
      <c r="AU291" s="172" t="s">
        <v>80</v>
      </c>
      <c r="AY291" s="3" t="s">
        <v>120</v>
      </c>
      <c r="BE291" s="173" t="n">
        <f aca="false">IF(N291="základní",J291,0)</f>
        <v>0</v>
      </c>
      <c r="BF291" s="173" t="n">
        <f aca="false">IF(N291="snížená",J291,0)</f>
        <v>0</v>
      </c>
      <c r="BG291" s="173" t="n">
        <f aca="false">IF(N291="zákl. přenesená",J291,0)</f>
        <v>0</v>
      </c>
      <c r="BH291" s="173" t="n">
        <f aca="false">IF(N291="sníž. přenesená",J291,0)</f>
        <v>0</v>
      </c>
      <c r="BI291" s="173" t="n">
        <f aca="false">IF(N291="nulová",J291,0)</f>
        <v>0</v>
      </c>
      <c r="BJ291" s="3" t="s">
        <v>78</v>
      </c>
      <c r="BK291" s="173" t="n">
        <f aca="false">ROUND(I291*H291,2)</f>
        <v>0</v>
      </c>
      <c r="BL291" s="3" t="s">
        <v>126</v>
      </c>
      <c r="BM291" s="172" t="s">
        <v>644</v>
      </c>
    </row>
    <row r="292" s="22" customFormat="true" ht="24" hidden="false" customHeight="true" outlineLevel="0" collapsed="false">
      <c r="A292" s="17"/>
      <c r="B292" s="160"/>
      <c r="C292" s="161" t="s">
        <v>645</v>
      </c>
      <c r="D292" s="161" t="s">
        <v>122</v>
      </c>
      <c r="E292" s="162" t="s">
        <v>646</v>
      </c>
      <c r="F292" s="163" t="s">
        <v>647</v>
      </c>
      <c r="G292" s="164" t="s">
        <v>125</v>
      </c>
      <c r="H292" s="165" t="n">
        <v>450</v>
      </c>
      <c r="I292" s="166" t="n">
        <v>0</v>
      </c>
      <c r="J292" s="166" t="n">
        <f aca="false">ROUND(I292*H292,2)</f>
        <v>0</v>
      </c>
      <c r="K292" s="167"/>
      <c r="L292" s="18"/>
      <c r="M292" s="168"/>
      <c r="N292" s="169" t="s">
        <v>35</v>
      </c>
      <c r="O292" s="170" t="n">
        <v>0.055</v>
      </c>
      <c r="P292" s="170" t="n">
        <f aca="false">O292*H292</f>
        <v>24.75</v>
      </c>
      <c r="Q292" s="170" t="n">
        <v>0</v>
      </c>
      <c r="R292" s="170" t="n">
        <f aca="false">Q292*H292</f>
        <v>0</v>
      </c>
      <c r="S292" s="170" t="n">
        <v>0</v>
      </c>
      <c r="T292" s="171" t="n">
        <f aca="false">S292*H292</f>
        <v>0</v>
      </c>
      <c r="U292" s="17"/>
      <c r="V292" s="17"/>
      <c r="W292" s="17"/>
      <c r="X292" s="17"/>
      <c r="Y292" s="17"/>
      <c r="Z292" s="17"/>
      <c r="AA292" s="17"/>
      <c r="AB292" s="17"/>
      <c r="AC292" s="17"/>
      <c r="AD292" s="17"/>
      <c r="AE292" s="17"/>
      <c r="AR292" s="172" t="s">
        <v>126</v>
      </c>
      <c r="AT292" s="172" t="s">
        <v>122</v>
      </c>
      <c r="AU292" s="172" t="s">
        <v>80</v>
      </c>
      <c r="AY292" s="3" t="s">
        <v>120</v>
      </c>
      <c r="BE292" s="173" t="n">
        <f aca="false">IF(N292="základní",J292,0)</f>
        <v>0</v>
      </c>
      <c r="BF292" s="173" t="n">
        <f aca="false">IF(N292="snížená",J292,0)</f>
        <v>0</v>
      </c>
      <c r="BG292" s="173" t="n">
        <f aca="false">IF(N292="zákl. přenesená",J292,0)</f>
        <v>0</v>
      </c>
      <c r="BH292" s="173" t="n">
        <f aca="false">IF(N292="sníž. přenesená",J292,0)</f>
        <v>0</v>
      </c>
      <c r="BI292" s="173" t="n">
        <f aca="false">IF(N292="nulová",J292,0)</f>
        <v>0</v>
      </c>
      <c r="BJ292" s="3" t="s">
        <v>78</v>
      </c>
      <c r="BK292" s="173" t="n">
        <f aca="false">ROUND(I292*H292,2)</f>
        <v>0</v>
      </c>
      <c r="BL292" s="3" t="s">
        <v>126</v>
      </c>
      <c r="BM292" s="172" t="s">
        <v>648</v>
      </c>
    </row>
    <row r="293" customFormat="false" ht="16.5" hidden="false" customHeight="true" outlineLevel="0" collapsed="false">
      <c r="A293" s="17"/>
      <c r="B293" s="160"/>
      <c r="C293" s="198" t="s">
        <v>649</v>
      </c>
      <c r="D293" s="198" t="s">
        <v>171</v>
      </c>
      <c r="E293" s="199" t="s">
        <v>650</v>
      </c>
      <c r="F293" s="200" t="s">
        <v>651</v>
      </c>
      <c r="G293" s="201" t="s">
        <v>154</v>
      </c>
      <c r="H293" s="202" t="n">
        <v>22.5</v>
      </c>
      <c r="I293" s="203" t="n">
        <v>0</v>
      </c>
      <c r="J293" s="203" t="n">
        <f aca="false">ROUND(I293*H293,2)</f>
        <v>0</v>
      </c>
      <c r="K293" s="204"/>
      <c r="L293" s="205"/>
      <c r="M293" s="206"/>
      <c r="N293" s="207" t="s">
        <v>35</v>
      </c>
      <c r="O293" s="170" t="n">
        <v>0</v>
      </c>
      <c r="P293" s="170" t="n">
        <f aca="false">O293*H293</f>
        <v>0</v>
      </c>
      <c r="Q293" s="170" t="n">
        <v>0.21</v>
      </c>
      <c r="R293" s="170" t="n">
        <f aca="false">Q293*H293</f>
        <v>4.725</v>
      </c>
      <c r="S293" s="170" t="n">
        <v>0</v>
      </c>
      <c r="T293" s="171" t="n">
        <f aca="false">S293*H293</f>
        <v>0</v>
      </c>
      <c r="U293" s="17"/>
      <c r="V293" s="17"/>
      <c r="W293" s="17"/>
      <c r="X293" s="17"/>
      <c r="Y293" s="17"/>
      <c r="Z293" s="17"/>
      <c r="AA293" s="17"/>
      <c r="AB293" s="17"/>
      <c r="AC293" s="17"/>
      <c r="AD293" s="17"/>
      <c r="AE293" s="17"/>
      <c r="AR293" s="172" t="s">
        <v>158</v>
      </c>
      <c r="AT293" s="172" t="s">
        <v>171</v>
      </c>
      <c r="AU293" s="172" t="s">
        <v>80</v>
      </c>
      <c r="AY293" s="3" t="s">
        <v>120</v>
      </c>
      <c r="BE293" s="173" t="n">
        <f aca="false">IF(N293="základní",J293,0)</f>
        <v>0</v>
      </c>
      <c r="BF293" s="173" t="n">
        <f aca="false">IF(N293="snížená",J293,0)</f>
        <v>0</v>
      </c>
      <c r="BG293" s="173" t="n">
        <f aca="false">IF(N293="zákl. přenesená",J293,0)</f>
        <v>0</v>
      </c>
      <c r="BH293" s="173" t="n">
        <f aca="false">IF(N293="sníž. přenesená",J293,0)</f>
        <v>0</v>
      </c>
      <c r="BI293" s="173" t="n">
        <f aca="false">IF(N293="nulová",J293,0)</f>
        <v>0</v>
      </c>
      <c r="BJ293" s="3" t="s">
        <v>78</v>
      </c>
      <c r="BK293" s="173" t="n">
        <f aca="false">ROUND(I293*H293,2)</f>
        <v>0</v>
      </c>
      <c r="BL293" s="3" t="s">
        <v>126</v>
      </c>
      <c r="BM293" s="172" t="s">
        <v>652</v>
      </c>
    </row>
    <row r="294" customFormat="false" ht="16.5" hidden="false" customHeight="true" outlineLevel="0" collapsed="false">
      <c r="A294" s="17"/>
      <c r="B294" s="160"/>
      <c r="C294" s="161" t="s">
        <v>653</v>
      </c>
      <c r="D294" s="161" t="s">
        <v>122</v>
      </c>
      <c r="E294" s="162" t="s">
        <v>144</v>
      </c>
      <c r="F294" s="163" t="s">
        <v>145</v>
      </c>
      <c r="G294" s="164" t="s">
        <v>125</v>
      </c>
      <c r="H294" s="165" t="n">
        <v>1350</v>
      </c>
      <c r="I294" s="166" t="n">
        <v>0</v>
      </c>
      <c r="J294" s="166" t="n">
        <f aca="false">ROUND(I294*H294,2)</f>
        <v>0</v>
      </c>
      <c r="K294" s="167"/>
      <c r="L294" s="18"/>
      <c r="M294" s="168"/>
      <c r="N294" s="169" t="s">
        <v>35</v>
      </c>
      <c r="O294" s="170" t="n">
        <v>0.015</v>
      </c>
      <c r="P294" s="170" t="n">
        <f aca="false">O294*H294</f>
        <v>20.25</v>
      </c>
      <c r="Q294" s="170" t="n">
        <v>0</v>
      </c>
      <c r="R294" s="170" t="n">
        <f aca="false">Q294*H294</f>
        <v>0</v>
      </c>
      <c r="S294" s="170" t="n">
        <v>0</v>
      </c>
      <c r="T294" s="171" t="n">
        <f aca="false">S294*H294</f>
        <v>0</v>
      </c>
      <c r="U294" s="17"/>
      <c r="V294" s="17"/>
      <c r="W294" s="17"/>
      <c r="X294" s="17"/>
      <c r="Y294" s="17"/>
      <c r="Z294" s="17"/>
      <c r="AA294" s="17"/>
      <c r="AB294" s="17"/>
      <c r="AC294" s="17"/>
      <c r="AD294" s="17"/>
      <c r="AE294" s="17"/>
      <c r="AR294" s="172" t="s">
        <v>126</v>
      </c>
      <c r="AT294" s="172" t="s">
        <v>122</v>
      </c>
      <c r="AU294" s="172" t="s">
        <v>80</v>
      </c>
      <c r="AY294" s="3" t="s">
        <v>120</v>
      </c>
      <c r="BE294" s="173" t="n">
        <f aca="false">IF(N294="základní",J294,0)</f>
        <v>0</v>
      </c>
      <c r="BF294" s="173" t="n">
        <f aca="false">IF(N294="snížená",J294,0)</f>
        <v>0</v>
      </c>
      <c r="BG294" s="173" t="n">
        <f aca="false">IF(N294="zákl. přenesená",J294,0)</f>
        <v>0</v>
      </c>
      <c r="BH294" s="173" t="n">
        <f aca="false">IF(N294="sníž. přenesená",J294,0)</f>
        <v>0</v>
      </c>
      <c r="BI294" s="173" t="n">
        <f aca="false">IF(N294="nulová",J294,0)</f>
        <v>0</v>
      </c>
      <c r="BJ294" s="3" t="s">
        <v>78</v>
      </c>
      <c r="BK294" s="173" t="n">
        <f aca="false">ROUND(I294*H294,2)</f>
        <v>0</v>
      </c>
      <c r="BL294" s="3" t="s">
        <v>126</v>
      </c>
      <c r="BM294" s="172" t="s">
        <v>654</v>
      </c>
    </row>
    <row r="295" s="182" customFormat="true" ht="12.8" hidden="false" customHeight="false" outlineLevel="0" collapsed="false">
      <c r="B295" s="183"/>
      <c r="D295" s="176" t="s">
        <v>128</v>
      </c>
      <c r="E295" s="184"/>
      <c r="F295" s="185" t="s">
        <v>655</v>
      </c>
      <c r="H295" s="186" t="n">
        <v>1350</v>
      </c>
      <c r="L295" s="183"/>
      <c r="M295" s="187"/>
      <c r="N295" s="188"/>
      <c r="O295" s="188"/>
      <c r="P295" s="188"/>
      <c r="Q295" s="188"/>
      <c r="R295" s="188"/>
      <c r="S295" s="188"/>
      <c r="T295" s="189"/>
      <c r="AT295" s="184" t="s">
        <v>128</v>
      </c>
      <c r="AU295" s="184" t="s">
        <v>80</v>
      </c>
      <c r="AV295" s="182" t="s">
        <v>80</v>
      </c>
      <c r="AW295" s="182" t="s">
        <v>27</v>
      </c>
      <c r="AX295" s="182" t="s">
        <v>70</v>
      </c>
      <c r="AY295" s="184" t="s">
        <v>120</v>
      </c>
    </row>
    <row r="296" s="190" customFormat="true" ht="12.8" hidden="false" customHeight="false" outlineLevel="0" collapsed="false">
      <c r="B296" s="191"/>
      <c r="D296" s="176" t="s">
        <v>128</v>
      </c>
      <c r="E296" s="192"/>
      <c r="F296" s="193" t="s">
        <v>136</v>
      </c>
      <c r="H296" s="194" t="n">
        <v>1350</v>
      </c>
      <c r="L296" s="191"/>
      <c r="M296" s="195"/>
      <c r="N296" s="196"/>
      <c r="O296" s="196"/>
      <c r="P296" s="196"/>
      <c r="Q296" s="196"/>
      <c r="R296" s="196"/>
      <c r="S296" s="196"/>
      <c r="T296" s="197"/>
      <c r="AT296" s="192" t="s">
        <v>128</v>
      </c>
      <c r="AU296" s="192" t="s">
        <v>80</v>
      </c>
      <c r="AV296" s="190" t="s">
        <v>126</v>
      </c>
      <c r="AW296" s="190" t="s">
        <v>27</v>
      </c>
      <c r="AX296" s="190" t="s">
        <v>78</v>
      </c>
      <c r="AY296" s="192" t="s">
        <v>120</v>
      </c>
    </row>
    <row r="297" s="22" customFormat="true" ht="24" hidden="false" customHeight="true" outlineLevel="0" collapsed="false">
      <c r="A297" s="17"/>
      <c r="B297" s="160"/>
      <c r="C297" s="161" t="s">
        <v>656</v>
      </c>
      <c r="D297" s="161" t="s">
        <v>122</v>
      </c>
      <c r="E297" s="162" t="s">
        <v>148</v>
      </c>
      <c r="F297" s="163" t="s">
        <v>149</v>
      </c>
      <c r="G297" s="164" t="s">
        <v>125</v>
      </c>
      <c r="H297" s="165" t="n">
        <v>450</v>
      </c>
      <c r="I297" s="166" t="n">
        <v>0</v>
      </c>
      <c r="J297" s="166" t="n">
        <f aca="false">ROUND(I297*H297,2)</f>
        <v>0</v>
      </c>
      <c r="K297" s="167"/>
      <c r="L297" s="18"/>
      <c r="M297" s="168"/>
      <c r="N297" s="169" t="s">
        <v>35</v>
      </c>
      <c r="O297" s="170" t="n">
        <v>0.004</v>
      </c>
      <c r="P297" s="170" t="n">
        <f aca="false">O297*H297</f>
        <v>1.8</v>
      </c>
      <c r="Q297" s="170" t="n">
        <v>0</v>
      </c>
      <c r="R297" s="170" t="n">
        <f aca="false">Q297*H297</f>
        <v>0</v>
      </c>
      <c r="S297" s="170" t="n">
        <v>0</v>
      </c>
      <c r="T297" s="171" t="n">
        <f aca="false">S297*H297</f>
        <v>0</v>
      </c>
      <c r="U297" s="17"/>
      <c r="V297" s="17"/>
      <c r="W297" s="17"/>
      <c r="X297" s="17"/>
      <c r="Y297" s="17"/>
      <c r="Z297" s="17"/>
      <c r="AA297" s="17"/>
      <c r="AB297" s="17"/>
      <c r="AC297" s="17"/>
      <c r="AD297" s="17"/>
      <c r="AE297" s="17"/>
      <c r="AR297" s="172" t="s">
        <v>126</v>
      </c>
      <c r="AT297" s="172" t="s">
        <v>122</v>
      </c>
      <c r="AU297" s="172" t="s">
        <v>80</v>
      </c>
      <c r="AY297" s="3" t="s">
        <v>120</v>
      </c>
      <c r="BE297" s="173" t="n">
        <f aca="false">IF(N297="základní",J297,0)</f>
        <v>0</v>
      </c>
      <c r="BF297" s="173" t="n">
        <f aca="false">IF(N297="snížená",J297,0)</f>
        <v>0</v>
      </c>
      <c r="BG297" s="173" t="n">
        <f aca="false">IF(N297="zákl. přenesená",J297,0)</f>
        <v>0</v>
      </c>
      <c r="BH297" s="173" t="n">
        <f aca="false">IF(N297="sníž. přenesená",J297,0)</f>
        <v>0</v>
      </c>
      <c r="BI297" s="173" t="n">
        <f aca="false">IF(N297="nulová",J297,0)</f>
        <v>0</v>
      </c>
      <c r="BJ297" s="3" t="s">
        <v>78</v>
      </c>
      <c r="BK297" s="173" t="n">
        <f aca="false">ROUND(I297*H297,2)</f>
        <v>0</v>
      </c>
      <c r="BL297" s="3" t="s">
        <v>126</v>
      </c>
      <c r="BM297" s="172" t="s">
        <v>657</v>
      </c>
    </row>
    <row r="298" s="22" customFormat="true" ht="24" hidden="false" customHeight="true" outlineLevel="0" collapsed="false">
      <c r="A298" s="17"/>
      <c r="B298" s="160"/>
      <c r="C298" s="161" t="s">
        <v>658</v>
      </c>
      <c r="D298" s="161" t="s">
        <v>122</v>
      </c>
      <c r="E298" s="162" t="s">
        <v>659</v>
      </c>
      <c r="F298" s="163" t="s">
        <v>660</v>
      </c>
      <c r="G298" s="164" t="s">
        <v>174</v>
      </c>
      <c r="H298" s="165" t="n">
        <v>0.014</v>
      </c>
      <c r="I298" s="166" t="n">
        <v>0</v>
      </c>
      <c r="J298" s="166" t="n">
        <f aca="false">ROUND(I298*H298,2)</f>
        <v>0</v>
      </c>
      <c r="K298" s="167"/>
      <c r="L298" s="18"/>
      <c r="M298" s="168"/>
      <c r="N298" s="169" t="s">
        <v>35</v>
      </c>
      <c r="O298" s="170" t="n">
        <v>21.429</v>
      </c>
      <c r="P298" s="170" t="n">
        <f aca="false">O298*H298</f>
        <v>0.300006</v>
      </c>
      <c r="Q298" s="170" t="n">
        <v>0</v>
      </c>
      <c r="R298" s="170" t="n">
        <f aca="false">Q298*H298</f>
        <v>0</v>
      </c>
      <c r="S298" s="170" t="n">
        <v>0</v>
      </c>
      <c r="T298" s="171" t="n">
        <f aca="false">S298*H298</f>
        <v>0</v>
      </c>
      <c r="U298" s="17"/>
      <c r="V298" s="17"/>
      <c r="W298" s="17"/>
      <c r="X298" s="17"/>
      <c r="Y298" s="17"/>
      <c r="Z298" s="17"/>
      <c r="AA298" s="17"/>
      <c r="AB298" s="17"/>
      <c r="AC298" s="17"/>
      <c r="AD298" s="17"/>
      <c r="AE298" s="17"/>
      <c r="AR298" s="172" t="s">
        <v>126</v>
      </c>
      <c r="AT298" s="172" t="s">
        <v>122</v>
      </c>
      <c r="AU298" s="172" t="s">
        <v>80</v>
      </c>
      <c r="AY298" s="3" t="s">
        <v>120</v>
      </c>
      <c r="BE298" s="173" t="n">
        <f aca="false">IF(N298="základní",J298,0)</f>
        <v>0</v>
      </c>
      <c r="BF298" s="173" t="n">
        <f aca="false">IF(N298="snížená",J298,0)</f>
        <v>0</v>
      </c>
      <c r="BG298" s="173" t="n">
        <f aca="false">IF(N298="zákl. přenesená",J298,0)</f>
        <v>0</v>
      </c>
      <c r="BH298" s="173" t="n">
        <f aca="false">IF(N298="sníž. přenesená",J298,0)</f>
        <v>0</v>
      </c>
      <c r="BI298" s="173" t="n">
        <f aca="false">IF(N298="nulová",J298,0)</f>
        <v>0</v>
      </c>
      <c r="BJ298" s="3" t="s">
        <v>78</v>
      </c>
      <c r="BK298" s="173" t="n">
        <f aca="false">ROUND(I298*H298,2)</f>
        <v>0</v>
      </c>
      <c r="BL298" s="3" t="s">
        <v>126</v>
      </c>
      <c r="BM298" s="172" t="s">
        <v>661</v>
      </c>
    </row>
    <row r="299" s="182" customFormat="true" ht="12.8" hidden="false" customHeight="false" outlineLevel="0" collapsed="false">
      <c r="B299" s="183"/>
      <c r="D299" s="176" t="s">
        <v>128</v>
      </c>
      <c r="E299" s="184"/>
      <c r="F299" s="185" t="s">
        <v>662</v>
      </c>
      <c r="H299" s="186" t="n">
        <v>0.014</v>
      </c>
      <c r="L299" s="183"/>
      <c r="M299" s="187"/>
      <c r="N299" s="188"/>
      <c r="O299" s="188"/>
      <c r="P299" s="188"/>
      <c r="Q299" s="188"/>
      <c r="R299" s="188"/>
      <c r="S299" s="188"/>
      <c r="T299" s="189"/>
      <c r="AT299" s="184" t="s">
        <v>128</v>
      </c>
      <c r="AU299" s="184" t="s">
        <v>80</v>
      </c>
      <c r="AV299" s="182" t="s">
        <v>80</v>
      </c>
      <c r="AW299" s="182" t="s">
        <v>27</v>
      </c>
      <c r="AX299" s="182" t="s">
        <v>78</v>
      </c>
      <c r="AY299" s="184" t="s">
        <v>120</v>
      </c>
    </row>
    <row r="300" s="22" customFormat="true" ht="24" hidden="false" customHeight="true" outlineLevel="0" collapsed="false">
      <c r="A300" s="17"/>
      <c r="B300" s="160"/>
      <c r="C300" s="198" t="s">
        <v>663</v>
      </c>
      <c r="D300" s="198" t="s">
        <v>171</v>
      </c>
      <c r="E300" s="199" t="s">
        <v>664</v>
      </c>
      <c r="F300" s="200" t="s">
        <v>665</v>
      </c>
      <c r="G300" s="201" t="s">
        <v>666</v>
      </c>
      <c r="H300" s="202" t="n">
        <v>14.158</v>
      </c>
      <c r="I300" s="203" t="n">
        <v>0</v>
      </c>
      <c r="J300" s="203" t="n">
        <f aca="false">ROUND(I300*H300,2)</f>
        <v>0</v>
      </c>
      <c r="K300" s="204"/>
      <c r="L300" s="205"/>
      <c r="M300" s="206"/>
      <c r="N300" s="207" t="s">
        <v>35</v>
      </c>
      <c r="O300" s="170" t="n">
        <v>0</v>
      </c>
      <c r="P300" s="170" t="n">
        <f aca="false">O300*H300</f>
        <v>0</v>
      </c>
      <c r="Q300" s="170" t="n">
        <v>0</v>
      </c>
      <c r="R300" s="170" t="n">
        <f aca="false">Q300*H300</f>
        <v>0</v>
      </c>
      <c r="S300" s="170" t="n">
        <v>0</v>
      </c>
      <c r="T300" s="171" t="n">
        <f aca="false">S300*H300</f>
        <v>0</v>
      </c>
      <c r="U300" s="17"/>
      <c r="V300" s="17"/>
      <c r="W300" s="17"/>
      <c r="X300" s="17"/>
      <c r="Y300" s="17"/>
      <c r="Z300" s="17"/>
      <c r="AA300" s="17"/>
      <c r="AB300" s="17"/>
      <c r="AC300" s="17"/>
      <c r="AD300" s="17"/>
      <c r="AE300" s="17"/>
      <c r="AR300" s="172" t="s">
        <v>158</v>
      </c>
      <c r="AT300" s="172" t="s">
        <v>171</v>
      </c>
      <c r="AU300" s="172" t="s">
        <v>80</v>
      </c>
      <c r="AY300" s="3" t="s">
        <v>120</v>
      </c>
      <c r="BE300" s="173" t="n">
        <f aca="false">IF(N300="základní",J300,0)</f>
        <v>0</v>
      </c>
      <c r="BF300" s="173" t="n">
        <f aca="false">IF(N300="snížená",J300,0)</f>
        <v>0</v>
      </c>
      <c r="BG300" s="173" t="n">
        <f aca="false">IF(N300="zákl. přenesená",J300,0)</f>
        <v>0</v>
      </c>
      <c r="BH300" s="173" t="n">
        <f aca="false">IF(N300="sníž. přenesená",J300,0)</f>
        <v>0</v>
      </c>
      <c r="BI300" s="173" t="n">
        <f aca="false">IF(N300="nulová",J300,0)</f>
        <v>0</v>
      </c>
      <c r="BJ300" s="3" t="s">
        <v>78</v>
      </c>
      <c r="BK300" s="173" t="n">
        <f aca="false">ROUND(I300*H300,2)</f>
        <v>0</v>
      </c>
      <c r="BL300" s="3" t="s">
        <v>126</v>
      </c>
      <c r="BM300" s="172" t="s">
        <v>667</v>
      </c>
    </row>
    <row r="301" customFormat="false" ht="36" hidden="false" customHeight="true" outlineLevel="0" collapsed="false">
      <c r="A301" s="17"/>
      <c r="B301" s="160"/>
      <c r="C301" s="161" t="s">
        <v>668</v>
      </c>
      <c r="D301" s="161" t="s">
        <v>122</v>
      </c>
      <c r="E301" s="162" t="s">
        <v>669</v>
      </c>
      <c r="F301" s="163" t="s">
        <v>670</v>
      </c>
      <c r="G301" s="164" t="s">
        <v>125</v>
      </c>
      <c r="H301" s="165" t="n">
        <v>450</v>
      </c>
      <c r="I301" s="166" t="n">
        <v>0</v>
      </c>
      <c r="J301" s="166" t="n">
        <f aca="false">ROUND(I301*H301,2)</f>
        <v>0</v>
      </c>
      <c r="K301" s="167"/>
      <c r="L301" s="18"/>
      <c r="M301" s="168"/>
      <c r="N301" s="169" t="s">
        <v>35</v>
      </c>
      <c r="O301" s="170" t="n">
        <v>0.045</v>
      </c>
      <c r="P301" s="170" t="n">
        <f aca="false">O301*H301</f>
        <v>20.25</v>
      </c>
      <c r="Q301" s="170" t="n">
        <v>0</v>
      </c>
      <c r="R301" s="170" t="n">
        <f aca="false">Q301*H301</f>
        <v>0</v>
      </c>
      <c r="S301" s="170" t="n">
        <v>0</v>
      </c>
      <c r="T301" s="171" t="n">
        <f aca="false">S301*H301</f>
        <v>0</v>
      </c>
      <c r="U301" s="17"/>
      <c r="V301" s="17"/>
      <c r="W301" s="17"/>
      <c r="X301" s="17"/>
      <c r="Y301" s="17"/>
      <c r="Z301" s="17"/>
      <c r="AA301" s="17"/>
      <c r="AB301" s="17"/>
      <c r="AC301" s="17"/>
      <c r="AD301" s="17"/>
      <c r="AE301" s="17"/>
      <c r="AR301" s="172" t="s">
        <v>126</v>
      </c>
      <c r="AT301" s="172" t="s">
        <v>122</v>
      </c>
      <c r="AU301" s="172" t="s">
        <v>80</v>
      </c>
      <c r="AY301" s="3" t="s">
        <v>120</v>
      </c>
      <c r="BE301" s="173" t="n">
        <f aca="false">IF(N301="základní",J301,0)</f>
        <v>0</v>
      </c>
      <c r="BF301" s="173" t="n">
        <f aca="false">IF(N301="snížená",J301,0)</f>
        <v>0</v>
      </c>
      <c r="BG301" s="173" t="n">
        <f aca="false">IF(N301="zákl. přenesená",J301,0)</f>
        <v>0</v>
      </c>
      <c r="BH301" s="173" t="n">
        <f aca="false">IF(N301="sníž. přenesená",J301,0)</f>
        <v>0</v>
      </c>
      <c r="BI301" s="173" t="n">
        <f aca="false">IF(N301="nulová",J301,0)</f>
        <v>0</v>
      </c>
      <c r="BJ301" s="3" t="s">
        <v>78</v>
      </c>
      <c r="BK301" s="173" t="n">
        <f aca="false">ROUND(I301*H301,2)</f>
        <v>0</v>
      </c>
      <c r="BL301" s="3" t="s">
        <v>126</v>
      </c>
      <c r="BM301" s="172" t="s">
        <v>671</v>
      </c>
    </row>
    <row r="302" customFormat="false" ht="24" hidden="false" customHeight="true" outlineLevel="0" collapsed="false">
      <c r="A302" s="17"/>
      <c r="B302" s="160"/>
      <c r="C302" s="198" t="s">
        <v>672</v>
      </c>
      <c r="D302" s="198" t="s">
        <v>171</v>
      </c>
      <c r="E302" s="199" t="s">
        <v>673</v>
      </c>
      <c r="F302" s="200" t="s">
        <v>674</v>
      </c>
      <c r="G302" s="201" t="s">
        <v>666</v>
      </c>
      <c r="H302" s="202" t="n">
        <v>7.468</v>
      </c>
      <c r="I302" s="203" t="n">
        <v>0</v>
      </c>
      <c r="J302" s="203" t="n">
        <f aca="false">ROUND(I302*H302,2)</f>
        <v>0</v>
      </c>
      <c r="K302" s="204"/>
      <c r="L302" s="205"/>
      <c r="M302" s="206"/>
      <c r="N302" s="207" t="s">
        <v>35</v>
      </c>
      <c r="O302" s="170" t="n">
        <v>0</v>
      </c>
      <c r="P302" s="170" t="n">
        <f aca="false">O302*H302</f>
        <v>0</v>
      </c>
      <c r="Q302" s="170" t="n">
        <v>0</v>
      </c>
      <c r="R302" s="170" t="n">
        <f aca="false">Q302*H302</f>
        <v>0</v>
      </c>
      <c r="S302" s="170" t="n">
        <v>0</v>
      </c>
      <c r="T302" s="171" t="n">
        <f aca="false">S302*H302</f>
        <v>0</v>
      </c>
      <c r="U302" s="17"/>
      <c r="V302" s="17"/>
      <c r="W302" s="17"/>
      <c r="X302" s="17"/>
      <c r="Y302" s="17"/>
      <c r="Z302" s="17"/>
      <c r="AA302" s="17"/>
      <c r="AB302" s="17"/>
      <c r="AC302" s="17"/>
      <c r="AD302" s="17"/>
      <c r="AE302" s="17"/>
      <c r="AR302" s="172" t="s">
        <v>158</v>
      </c>
      <c r="AT302" s="172" t="s">
        <v>171</v>
      </c>
      <c r="AU302" s="172" t="s">
        <v>80</v>
      </c>
      <c r="AY302" s="3" t="s">
        <v>120</v>
      </c>
      <c r="BE302" s="173" t="n">
        <f aca="false">IF(N302="základní",J302,0)</f>
        <v>0</v>
      </c>
      <c r="BF302" s="173" t="n">
        <f aca="false">IF(N302="snížená",J302,0)</f>
        <v>0</v>
      </c>
      <c r="BG302" s="173" t="n">
        <f aca="false">IF(N302="zákl. přenesená",J302,0)</f>
        <v>0</v>
      </c>
      <c r="BH302" s="173" t="n">
        <f aca="false">IF(N302="sníž. přenesená",J302,0)</f>
        <v>0</v>
      </c>
      <c r="BI302" s="173" t="n">
        <f aca="false">IF(N302="nulová",J302,0)</f>
        <v>0</v>
      </c>
      <c r="BJ302" s="3" t="s">
        <v>78</v>
      </c>
      <c r="BK302" s="173" t="n">
        <f aca="false">ROUND(I302*H302,2)</f>
        <v>0</v>
      </c>
      <c r="BL302" s="3" t="s">
        <v>126</v>
      </c>
      <c r="BM302" s="172" t="s">
        <v>675</v>
      </c>
    </row>
    <row r="303" s="182" customFormat="true" ht="12.8" hidden="false" customHeight="false" outlineLevel="0" collapsed="false">
      <c r="B303" s="183"/>
      <c r="D303" s="176" t="s">
        <v>128</v>
      </c>
      <c r="E303" s="184"/>
      <c r="F303" s="185" t="s">
        <v>676</v>
      </c>
      <c r="H303" s="186" t="n">
        <v>7.468</v>
      </c>
      <c r="L303" s="183"/>
      <c r="M303" s="187"/>
      <c r="N303" s="188"/>
      <c r="O303" s="188"/>
      <c r="P303" s="188"/>
      <c r="Q303" s="188"/>
      <c r="R303" s="188"/>
      <c r="S303" s="188"/>
      <c r="T303" s="189"/>
      <c r="AT303" s="184" t="s">
        <v>128</v>
      </c>
      <c r="AU303" s="184" t="s">
        <v>80</v>
      </c>
      <c r="AV303" s="182" t="s">
        <v>80</v>
      </c>
      <c r="AW303" s="182" t="s">
        <v>27</v>
      </c>
      <c r="AX303" s="182" t="s">
        <v>78</v>
      </c>
      <c r="AY303" s="184" t="s">
        <v>120</v>
      </c>
    </row>
    <row r="304" s="22" customFormat="true" ht="36" hidden="false" customHeight="true" outlineLevel="0" collapsed="false">
      <c r="A304" s="17"/>
      <c r="B304" s="160"/>
      <c r="C304" s="198" t="s">
        <v>677</v>
      </c>
      <c r="D304" s="198" t="s">
        <v>171</v>
      </c>
      <c r="E304" s="199" t="s">
        <v>678</v>
      </c>
      <c r="F304" s="200" t="s">
        <v>679</v>
      </c>
      <c r="G304" s="201" t="s">
        <v>666</v>
      </c>
      <c r="H304" s="202" t="n">
        <v>4.12</v>
      </c>
      <c r="I304" s="203" t="n">
        <v>0</v>
      </c>
      <c r="J304" s="203" t="n">
        <f aca="false">ROUND(I304*H304,2)</f>
        <v>0</v>
      </c>
      <c r="K304" s="204"/>
      <c r="L304" s="205"/>
      <c r="M304" s="206"/>
      <c r="N304" s="207" t="s">
        <v>35</v>
      </c>
      <c r="O304" s="170" t="n">
        <v>0</v>
      </c>
      <c r="P304" s="170" t="n">
        <f aca="false">O304*H304</f>
        <v>0</v>
      </c>
      <c r="Q304" s="170" t="n">
        <v>0</v>
      </c>
      <c r="R304" s="170" t="n">
        <f aca="false">Q304*H304</f>
        <v>0</v>
      </c>
      <c r="S304" s="170" t="n">
        <v>0</v>
      </c>
      <c r="T304" s="171" t="n">
        <f aca="false">S304*H304</f>
        <v>0</v>
      </c>
      <c r="U304" s="17"/>
      <c r="V304" s="17"/>
      <c r="W304" s="17"/>
      <c r="X304" s="17"/>
      <c r="Y304" s="17"/>
      <c r="Z304" s="17"/>
      <c r="AA304" s="17"/>
      <c r="AB304" s="17"/>
      <c r="AC304" s="17"/>
      <c r="AD304" s="17"/>
      <c r="AE304" s="17"/>
      <c r="AR304" s="172" t="s">
        <v>158</v>
      </c>
      <c r="AT304" s="172" t="s">
        <v>171</v>
      </c>
      <c r="AU304" s="172" t="s">
        <v>80</v>
      </c>
      <c r="AY304" s="3" t="s">
        <v>120</v>
      </c>
      <c r="BE304" s="173" t="n">
        <f aca="false">IF(N304="základní",J304,0)</f>
        <v>0</v>
      </c>
      <c r="BF304" s="173" t="n">
        <f aca="false">IF(N304="snížená",J304,0)</f>
        <v>0</v>
      </c>
      <c r="BG304" s="173" t="n">
        <f aca="false">IF(N304="zákl. přenesená",J304,0)</f>
        <v>0</v>
      </c>
      <c r="BH304" s="173" t="n">
        <f aca="false">IF(N304="sníž. přenesená",J304,0)</f>
        <v>0</v>
      </c>
      <c r="BI304" s="173" t="n">
        <f aca="false">IF(N304="nulová",J304,0)</f>
        <v>0</v>
      </c>
      <c r="BJ304" s="3" t="s">
        <v>78</v>
      </c>
      <c r="BK304" s="173" t="n">
        <f aca="false">ROUND(I304*H304,2)</f>
        <v>0</v>
      </c>
      <c r="BL304" s="3" t="s">
        <v>126</v>
      </c>
      <c r="BM304" s="172" t="s">
        <v>680</v>
      </c>
    </row>
    <row r="305" s="182" customFormat="true" ht="12.8" hidden="false" customHeight="false" outlineLevel="0" collapsed="false">
      <c r="B305" s="183"/>
      <c r="D305" s="176" t="s">
        <v>128</v>
      </c>
      <c r="E305" s="184"/>
      <c r="F305" s="185" t="s">
        <v>681</v>
      </c>
      <c r="H305" s="186" t="n">
        <v>4.12</v>
      </c>
      <c r="L305" s="183"/>
      <c r="M305" s="187"/>
      <c r="N305" s="188"/>
      <c r="O305" s="188"/>
      <c r="P305" s="188"/>
      <c r="Q305" s="188"/>
      <c r="R305" s="188"/>
      <c r="S305" s="188"/>
      <c r="T305" s="189"/>
      <c r="AT305" s="184" t="s">
        <v>128</v>
      </c>
      <c r="AU305" s="184" t="s">
        <v>80</v>
      </c>
      <c r="AV305" s="182" t="s">
        <v>80</v>
      </c>
      <c r="AW305" s="182" t="s">
        <v>27</v>
      </c>
      <c r="AX305" s="182" t="s">
        <v>78</v>
      </c>
      <c r="AY305" s="184" t="s">
        <v>120</v>
      </c>
    </row>
    <row r="306" s="22" customFormat="true" ht="16.5" hidden="false" customHeight="true" outlineLevel="0" collapsed="false">
      <c r="A306" s="17"/>
      <c r="B306" s="160"/>
      <c r="C306" s="161" t="s">
        <v>682</v>
      </c>
      <c r="D306" s="161" t="s">
        <v>122</v>
      </c>
      <c r="E306" s="162" t="s">
        <v>683</v>
      </c>
      <c r="F306" s="163" t="s">
        <v>684</v>
      </c>
      <c r="G306" s="164" t="s">
        <v>125</v>
      </c>
      <c r="H306" s="165" t="n">
        <v>450</v>
      </c>
      <c r="I306" s="166" t="n">
        <v>0</v>
      </c>
      <c r="J306" s="166" t="n">
        <f aca="false">ROUND(I306*H306,2)</f>
        <v>0</v>
      </c>
      <c r="K306" s="167"/>
      <c r="L306" s="18"/>
      <c r="M306" s="168"/>
      <c r="N306" s="169" t="s">
        <v>35</v>
      </c>
      <c r="O306" s="170" t="n">
        <v>0.001</v>
      </c>
      <c r="P306" s="170" t="n">
        <f aca="false">O306*H306</f>
        <v>0.45</v>
      </c>
      <c r="Q306" s="170" t="n">
        <v>0</v>
      </c>
      <c r="R306" s="170" t="n">
        <f aca="false">Q306*H306</f>
        <v>0</v>
      </c>
      <c r="S306" s="170" t="n">
        <v>0</v>
      </c>
      <c r="T306" s="171" t="n">
        <f aca="false">S306*H306</f>
        <v>0</v>
      </c>
      <c r="U306" s="17"/>
      <c r="V306" s="17"/>
      <c r="W306" s="17"/>
      <c r="X306" s="17"/>
      <c r="Y306" s="17"/>
      <c r="Z306" s="17"/>
      <c r="AA306" s="17"/>
      <c r="AB306" s="17"/>
      <c r="AC306" s="17"/>
      <c r="AD306" s="17"/>
      <c r="AE306" s="17"/>
      <c r="AR306" s="172" t="s">
        <v>126</v>
      </c>
      <c r="AT306" s="172" t="s">
        <v>122</v>
      </c>
      <c r="AU306" s="172" t="s">
        <v>80</v>
      </c>
      <c r="AY306" s="3" t="s">
        <v>120</v>
      </c>
      <c r="BE306" s="173" t="n">
        <f aca="false">IF(N306="základní",J306,0)</f>
        <v>0</v>
      </c>
      <c r="BF306" s="173" t="n">
        <f aca="false">IF(N306="snížená",J306,0)</f>
        <v>0</v>
      </c>
      <c r="BG306" s="173" t="n">
        <f aca="false">IF(N306="zákl. přenesená",J306,0)</f>
        <v>0</v>
      </c>
      <c r="BH306" s="173" t="n">
        <f aca="false">IF(N306="sníž. přenesená",J306,0)</f>
        <v>0</v>
      </c>
      <c r="BI306" s="173" t="n">
        <f aca="false">IF(N306="nulová",J306,0)</f>
        <v>0</v>
      </c>
      <c r="BJ306" s="3" t="s">
        <v>78</v>
      </c>
      <c r="BK306" s="173" t="n">
        <f aca="false">ROUND(I306*H306,2)</f>
        <v>0</v>
      </c>
      <c r="BL306" s="3" t="s">
        <v>126</v>
      </c>
      <c r="BM306" s="172" t="s">
        <v>685</v>
      </c>
    </row>
    <row r="307" s="22" customFormat="true" ht="16.5" hidden="false" customHeight="true" outlineLevel="0" collapsed="false">
      <c r="A307" s="17"/>
      <c r="B307" s="160"/>
      <c r="C307" s="161" t="s">
        <v>686</v>
      </c>
      <c r="D307" s="161" t="s">
        <v>122</v>
      </c>
      <c r="E307" s="162" t="s">
        <v>622</v>
      </c>
      <c r="F307" s="163" t="s">
        <v>623</v>
      </c>
      <c r="G307" s="164" t="s">
        <v>154</v>
      </c>
      <c r="H307" s="165" t="n">
        <v>9</v>
      </c>
      <c r="I307" s="166" t="n">
        <v>0</v>
      </c>
      <c r="J307" s="166" t="n">
        <f aca="false">ROUND(I307*H307,2)</f>
        <v>0</v>
      </c>
      <c r="K307" s="167"/>
      <c r="L307" s="18"/>
      <c r="M307" s="168"/>
      <c r="N307" s="169" t="s">
        <v>35</v>
      </c>
      <c r="O307" s="170" t="n">
        <v>0.261</v>
      </c>
      <c r="P307" s="170" t="n">
        <f aca="false">O307*H307</f>
        <v>2.349</v>
      </c>
      <c r="Q307" s="170" t="n">
        <v>0</v>
      </c>
      <c r="R307" s="170" t="n">
        <f aca="false">Q307*H307</f>
        <v>0</v>
      </c>
      <c r="S307" s="170" t="n">
        <v>0</v>
      </c>
      <c r="T307" s="171" t="n">
        <f aca="false">S307*H307</f>
        <v>0</v>
      </c>
      <c r="U307" s="17"/>
      <c r="V307" s="17"/>
      <c r="W307" s="17"/>
      <c r="X307" s="17"/>
      <c r="Y307" s="17"/>
      <c r="Z307" s="17"/>
      <c r="AA307" s="17"/>
      <c r="AB307" s="17"/>
      <c r="AC307" s="17"/>
      <c r="AD307" s="17"/>
      <c r="AE307" s="17"/>
      <c r="AR307" s="172" t="s">
        <v>126</v>
      </c>
      <c r="AT307" s="172" t="s">
        <v>122</v>
      </c>
      <c r="AU307" s="172" t="s">
        <v>80</v>
      </c>
      <c r="AY307" s="3" t="s">
        <v>120</v>
      </c>
      <c r="BE307" s="173" t="n">
        <f aca="false">IF(N307="základní",J307,0)</f>
        <v>0</v>
      </c>
      <c r="BF307" s="173" t="n">
        <f aca="false">IF(N307="snížená",J307,0)</f>
        <v>0</v>
      </c>
      <c r="BG307" s="173" t="n">
        <f aca="false">IF(N307="zákl. přenesená",J307,0)</f>
        <v>0</v>
      </c>
      <c r="BH307" s="173" t="n">
        <f aca="false">IF(N307="sníž. přenesená",J307,0)</f>
        <v>0</v>
      </c>
      <c r="BI307" s="173" t="n">
        <f aca="false">IF(N307="nulová",J307,0)</f>
        <v>0</v>
      </c>
      <c r="BJ307" s="3" t="s">
        <v>78</v>
      </c>
      <c r="BK307" s="173" t="n">
        <f aca="false">ROUND(I307*H307,2)</f>
        <v>0</v>
      </c>
      <c r="BL307" s="3" t="s">
        <v>126</v>
      </c>
      <c r="BM307" s="172" t="s">
        <v>687</v>
      </c>
    </row>
    <row r="308" s="182" customFormat="true" ht="12.8" hidden="false" customHeight="false" outlineLevel="0" collapsed="false">
      <c r="B308" s="183"/>
      <c r="D308" s="176" t="s">
        <v>128</v>
      </c>
      <c r="E308" s="184"/>
      <c r="F308" s="185" t="s">
        <v>688</v>
      </c>
      <c r="H308" s="186" t="n">
        <v>9</v>
      </c>
      <c r="L308" s="183"/>
      <c r="M308" s="187"/>
      <c r="N308" s="188"/>
      <c r="O308" s="188"/>
      <c r="P308" s="188"/>
      <c r="Q308" s="188"/>
      <c r="R308" s="188"/>
      <c r="S308" s="188"/>
      <c r="T308" s="189"/>
      <c r="AT308" s="184" t="s">
        <v>128</v>
      </c>
      <c r="AU308" s="184" t="s">
        <v>80</v>
      </c>
      <c r="AV308" s="182" t="s">
        <v>80</v>
      </c>
      <c r="AW308" s="182" t="s">
        <v>27</v>
      </c>
      <c r="AX308" s="182" t="s">
        <v>78</v>
      </c>
      <c r="AY308" s="184" t="s">
        <v>120</v>
      </c>
    </row>
    <row r="309" s="22" customFormat="true" ht="16.5" hidden="false" customHeight="true" outlineLevel="0" collapsed="false">
      <c r="A309" s="17"/>
      <c r="B309" s="160"/>
      <c r="C309" s="161" t="s">
        <v>689</v>
      </c>
      <c r="D309" s="161" t="s">
        <v>122</v>
      </c>
      <c r="E309" s="162" t="s">
        <v>380</v>
      </c>
      <c r="F309" s="163" t="s">
        <v>381</v>
      </c>
      <c r="G309" s="164" t="s">
        <v>154</v>
      </c>
      <c r="H309" s="165" t="n">
        <v>9</v>
      </c>
      <c r="I309" s="166" t="n">
        <v>0</v>
      </c>
      <c r="J309" s="166" t="n">
        <f aca="false">ROUND(I309*H309,2)</f>
        <v>0</v>
      </c>
      <c r="K309" s="167"/>
      <c r="L309" s="18"/>
      <c r="M309" s="168"/>
      <c r="N309" s="169" t="s">
        <v>35</v>
      </c>
      <c r="O309" s="170" t="n">
        <v>0.452</v>
      </c>
      <c r="P309" s="170" t="n">
        <f aca="false">O309*H309</f>
        <v>4.068</v>
      </c>
      <c r="Q309" s="170" t="n">
        <v>0</v>
      </c>
      <c r="R309" s="170" t="n">
        <f aca="false">Q309*H309</f>
        <v>0</v>
      </c>
      <c r="S309" s="170" t="n">
        <v>0</v>
      </c>
      <c r="T309" s="171" t="n">
        <f aca="false">S309*H309</f>
        <v>0</v>
      </c>
      <c r="U309" s="17"/>
      <c r="V309" s="17"/>
      <c r="W309" s="17"/>
      <c r="X309" s="17"/>
      <c r="Y309" s="17"/>
      <c r="Z309" s="17"/>
      <c r="AA309" s="17"/>
      <c r="AB309" s="17"/>
      <c r="AC309" s="17"/>
      <c r="AD309" s="17"/>
      <c r="AE309" s="17"/>
      <c r="AR309" s="172" t="s">
        <v>126</v>
      </c>
      <c r="AT309" s="172" t="s">
        <v>122</v>
      </c>
      <c r="AU309" s="172" t="s">
        <v>80</v>
      </c>
      <c r="AY309" s="3" t="s">
        <v>120</v>
      </c>
      <c r="BE309" s="173" t="n">
        <f aca="false">IF(N309="základní",J309,0)</f>
        <v>0</v>
      </c>
      <c r="BF309" s="173" t="n">
        <f aca="false">IF(N309="snížená",J309,0)</f>
        <v>0</v>
      </c>
      <c r="BG309" s="173" t="n">
        <f aca="false">IF(N309="zákl. přenesená",J309,0)</f>
        <v>0</v>
      </c>
      <c r="BH309" s="173" t="n">
        <f aca="false">IF(N309="sníž. přenesená",J309,0)</f>
        <v>0</v>
      </c>
      <c r="BI309" s="173" t="n">
        <f aca="false">IF(N309="nulová",J309,0)</f>
        <v>0</v>
      </c>
      <c r="BJ309" s="3" t="s">
        <v>78</v>
      </c>
      <c r="BK309" s="173" t="n">
        <f aca="false">ROUND(I309*H309,2)</f>
        <v>0</v>
      </c>
      <c r="BL309" s="3" t="s">
        <v>126</v>
      </c>
      <c r="BM309" s="172" t="s">
        <v>690</v>
      </c>
    </row>
    <row r="310" s="22" customFormat="true" ht="24" hidden="false" customHeight="true" outlineLevel="0" collapsed="false">
      <c r="A310" s="17"/>
      <c r="B310" s="160"/>
      <c r="C310" s="161" t="s">
        <v>691</v>
      </c>
      <c r="D310" s="161" t="s">
        <v>122</v>
      </c>
      <c r="E310" s="162" t="s">
        <v>384</v>
      </c>
      <c r="F310" s="163" t="s">
        <v>385</v>
      </c>
      <c r="G310" s="164" t="s">
        <v>154</v>
      </c>
      <c r="H310" s="165" t="n">
        <v>9</v>
      </c>
      <c r="I310" s="166" t="n">
        <v>0</v>
      </c>
      <c r="J310" s="166" t="n">
        <f aca="false">ROUND(I310*H310,2)</f>
        <v>0</v>
      </c>
      <c r="K310" s="167"/>
      <c r="L310" s="18"/>
      <c r="M310" s="168"/>
      <c r="N310" s="169" t="s">
        <v>35</v>
      </c>
      <c r="O310" s="170" t="n">
        <v>0.028</v>
      </c>
      <c r="P310" s="170" t="n">
        <f aca="false">O310*H310</f>
        <v>0.252</v>
      </c>
      <c r="Q310" s="170" t="n">
        <v>0</v>
      </c>
      <c r="R310" s="170" t="n">
        <f aca="false">Q310*H310</f>
        <v>0</v>
      </c>
      <c r="S310" s="170" t="n">
        <v>0</v>
      </c>
      <c r="T310" s="171" t="n">
        <f aca="false">S310*H310</f>
        <v>0</v>
      </c>
      <c r="U310" s="17"/>
      <c r="V310" s="17"/>
      <c r="W310" s="17"/>
      <c r="X310" s="17"/>
      <c r="Y310" s="17"/>
      <c r="Z310" s="17"/>
      <c r="AA310" s="17"/>
      <c r="AB310" s="17"/>
      <c r="AC310" s="17"/>
      <c r="AD310" s="17"/>
      <c r="AE310" s="17"/>
      <c r="AR310" s="172" t="s">
        <v>126</v>
      </c>
      <c r="AT310" s="172" t="s">
        <v>122</v>
      </c>
      <c r="AU310" s="172" t="s">
        <v>80</v>
      </c>
      <c r="AY310" s="3" t="s">
        <v>120</v>
      </c>
      <c r="BE310" s="173" t="n">
        <f aca="false">IF(N310="základní",J310,0)</f>
        <v>0</v>
      </c>
      <c r="BF310" s="173" t="n">
        <f aca="false">IF(N310="snížená",J310,0)</f>
        <v>0</v>
      </c>
      <c r="BG310" s="173" t="n">
        <f aca="false">IF(N310="zákl. přenesená",J310,0)</f>
        <v>0</v>
      </c>
      <c r="BH310" s="173" t="n">
        <f aca="false">IF(N310="sníž. přenesená",J310,0)</f>
        <v>0</v>
      </c>
      <c r="BI310" s="173" t="n">
        <f aca="false">IF(N310="nulová",J310,0)</f>
        <v>0</v>
      </c>
      <c r="BJ310" s="3" t="s">
        <v>78</v>
      </c>
      <c r="BK310" s="173" t="n">
        <f aca="false">ROUND(I310*H310,2)</f>
        <v>0</v>
      </c>
      <c r="BL310" s="3" t="s">
        <v>126</v>
      </c>
      <c r="BM310" s="172" t="s">
        <v>692</v>
      </c>
    </row>
    <row r="311" s="22" customFormat="true" ht="24" hidden="false" customHeight="true" outlineLevel="0" collapsed="false">
      <c r="A311" s="17"/>
      <c r="B311" s="160"/>
      <c r="C311" s="161" t="s">
        <v>693</v>
      </c>
      <c r="D311" s="161" t="s">
        <v>122</v>
      </c>
      <c r="E311" s="162" t="s">
        <v>694</v>
      </c>
      <c r="F311" s="163" t="s">
        <v>695</v>
      </c>
      <c r="G311" s="164" t="s">
        <v>125</v>
      </c>
      <c r="H311" s="165" t="n">
        <v>450</v>
      </c>
      <c r="I311" s="166" t="n">
        <v>0</v>
      </c>
      <c r="J311" s="166" t="n">
        <f aca="false">ROUND(I311*H311,2)</f>
        <v>0</v>
      </c>
      <c r="K311" s="167"/>
      <c r="L311" s="18"/>
      <c r="M311" s="168"/>
      <c r="N311" s="169" t="s">
        <v>35</v>
      </c>
      <c r="O311" s="170" t="n">
        <v>0.006</v>
      </c>
      <c r="P311" s="170" t="n">
        <f aca="false">O311*H311</f>
        <v>2.7</v>
      </c>
      <c r="Q311" s="170" t="n">
        <v>0</v>
      </c>
      <c r="R311" s="170" t="n">
        <f aca="false">Q311*H311</f>
        <v>0</v>
      </c>
      <c r="S311" s="170" t="n">
        <v>0</v>
      </c>
      <c r="T311" s="171" t="n">
        <f aca="false">S311*H311</f>
        <v>0</v>
      </c>
      <c r="U311" s="17"/>
      <c r="V311" s="17"/>
      <c r="W311" s="17"/>
      <c r="X311" s="17"/>
      <c r="Y311" s="17"/>
      <c r="Z311" s="17"/>
      <c r="AA311" s="17"/>
      <c r="AB311" s="17"/>
      <c r="AC311" s="17"/>
      <c r="AD311" s="17"/>
      <c r="AE311" s="17"/>
      <c r="AR311" s="172" t="s">
        <v>126</v>
      </c>
      <c r="AT311" s="172" t="s">
        <v>122</v>
      </c>
      <c r="AU311" s="172" t="s">
        <v>80</v>
      </c>
      <c r="AY311" s="3" t="s">
        <v>120</v>
      </c>
      <c r="BE311" s="173" t="n">
        <f aca="false">IF(N311="základní",J311,0)</f>
        <v>0</v>
      </c>
      <c r="BF311" s="173" t="n">
        <f aca="false">IF(N311="snížená",J311,0)</f>
        <v>0</v>
      </c>
      <c r="BG311" s="173" t="n">
        <f aca="false">IF(N311="zákl. přenesená",J311,0)</f>
        <v>0</v>
      </c>
      <c r="BH311" s="173" t="n">
        <f aca="false">IF(N311="sníž. přenesená",J311,0)</f>
        <v>0</v>
      </c>
      <c r="BI311" s="173" t="n">
        <f aca="false">IF(N311="nulová",J311,0)</f>
        <v>0</v>
      </c>
      <c r="BJ311" s="3" t="s">
        <v>78</v>
      </c>
      <c r="BK311" s="173" t="n">
        <f aca="false">ROUND(I311*H311,2)</f>
        <v>0</v>
      </c>
      <c r="BL311" s="3" t="s">
        <v>126</v>
      </c>
      <c r="BM311" s="172" t="s">
        <v>696</v>
      </c>
    </row>
    <row r="312" s="22" customFormat="true" ht="24" hidden="false" customHeight="true" outlineLevel="0" collapsed="false">
      <c r="A312" s="17"/>
      <c r="B312" s="160"/>
      <c r="C312" s="161" t="s">
        <v>697</v>
      </c>
      <c r="D312" s="161" t="s">
        <v>122</v>
      </c>
      <c r="E312" s="162" t="s">
        <v>698</v>
      </c>
      <c r="F312" s="163" t="s">
        <v>699</v>
      </c>
      <c r="G312" s="164" t="s">
        <v>125</v>
      </c>
      <c r="H312" s="165" t="n">
        <v>450</v>
      </c>
      <c r="I312" s="166" t="n">
        <v>0</v>
      </c>
      <c r="J312" s="166" t="n">
        <f aca="false">ROUND(I312*H312,2)</f>
        <v>0</v>
      </c>
      <c r="K312" s="167"/>
      <c r="L312" s="18"/>
      <c r="M312" s="168"/>
      <c r="N312" s="169" t="s">
        <v>35</v>
      </c>
      <c r="O312" s="170" t="n">
        <v>0.003</v>
      </c>
      <c r="P312" s="170" t="n">
        <f aca="false">O312*H312</f>
        <v>1.35</v>
      </c>
      <c r="Q312" s="170" t="n">
        <v>0</v>
      </c>
      <c r="R312" s="170" t="n">
        <f aca="false">Q312*H312</f>
        <v>0</v>
      </c>
      <c r="S312" s="170" t="n">
        <v>0</v>
      </c>
      <c r="T312" s="171" t="n">
        <f aca="false">S312*H312</f>
        <v>0</v>
      </c>
      <c r="U312" s="17"/>
      <c r="V312" s="17"/>
      <c r="W312" s="17"/>
      <c r="X312" s="17"/>
      <c r="Y312" s="17"/>
      <c r="Z312" s="17"/>
      <c r="AA312" s="17"/>
      <c r="AB312" s="17"/>
      <c r="AC312" s="17"/>
      <c r="AD312" s="17"/>
      <c r="AE312" s="17"/>
      <c r="AR312" s="172" t="s">
        <v>126</v>
      </c>
      <c r="AT312" s="172" t="s">
        <v>122</v>
      </c>
      <c r="AU312" s="172" t="s">
        <v>80</v>
      </c>
      <c r="AY312" s="3" t="s">
        <v>120</v>
      </c>
      <c r="BE312" s="173" t="n">
        <f aca="false">IF(N312="základní",J312,0)</f>
        <v>0</v>
      </c>
      <c r="BF312" s="173" t="n">
        <f aca="false">IF(N312="snížená",J312,0)</f>
        <v>0</v>
      </c>
      <c r="BG312" s="173" t="n">
        <f aca="false">IF(N312="zákl. přenesená",J312,0)</f>
        <v>0</v>
      </c>
      <c r="BH312" s="173" t="n">
        <f aca="false">IF(N312="sníž. přenesená",J312,0)</f>
        <v>0</v>
      </c>
      <c r="BI312" s="173" t="n">
        <f aca="false">IF(N312="nulová",J312,0)</f>
        <v>0</v>
      </c>
      <c r="BJ312" s="3" t="s">
        <v>78</v>
      </c>
      <c r="BK312" s="173" t="n">
        <f aca="false">ROUND(I312*H312,2)</f>
        <v>0</v>
      </c>
      <c r="BL312" s="3" t="s">
        <v>126</v>
      </c>
      <c r="BM312" s="172" t="s">
        <v>700</v>
      </c>
    </row>
    <row r="313" s="22" customFormat="true" ht="24" hidden="false" customHeight="true" outlineLevel="0" collapsed="false">
      <c r="A313" s="17"/>
      <c r="B313" s="160"/>
      <c r="C313" s="161" t="s">
        <v>701</v>
      </c>
      <c r="D313" s="161" t="s">
        <v>122</v>
      </c>
      <c r="E313" s="162" t="s">
        <v>659</v>
      </c>
      <c r="F313" s="163" t="s">
        <v>660</v>
      </c>
      <c r="G313" s="164" t="s">
        <v>174</v>
      </c>
      <c r="H313" s="165" t="n">
        <v>0.002</v>
      </c>
      <c r="I313" s="166" t="n">
        <v>0</v>
      </c>
      <c r="J313" s="166" t="n">
        <f aca="false">ROUND(I313*H313,2)</f>
        <v>0</v>
      </c>
      <c r="K313" s="167"/>
      <c r="L313" s="18"/>
      <c r="M313" s="168"/>
      <c r="N313" s="169" t="s">
        <v>35</v>
      </c>
      <c r="O313" s="170" t="n">
        <v>21.429</v>
      </c>
      <c r="P313" s="170" t="n">
        <f aca="false">O313*H313</f>
        <v>0.042858</v>
      </c>
      <c r="Q313" s="170" t="n">
        <v>0</v>
      </c>
      <c r="R313" s="170" t="n">
        <f aca="false">Q313*H313</f>
        <v>0</v>
      </c>
      <c r="S313" s="170" t="n">
        <v>0</v>
      </c>
      <c r="T313" s="171" t="n">
        <f aca="false">S313*H313</f>
        <v>0</v>
      </c>
      <c r="U313" s="17"/>
      <c r="V313" s="17"/>
      <c r="W313" s="17"/>
      <c r="X313" s="17"/>
      <c r="Y313" s="17"/>
      <c r="Z313" s="17"/>
      <c r="AA313" s="17"/>
      <c r="AB313" s="17"/>
      <c r="AC313" s="17"/>
      <c r="AD313" s="17"/>
      <c r="AE313" s="17"/>
      <c r="AR313" s="172" t="s">
        <v>126</v>
      </c>
      <c r="AT313" s="172" t="s">
        <v>122</v>
      </c>
      <c r="AU313" s="172" t="s">
        <v>80</v>
      </c>
      <c r="AY313" s="3" t="s">
        <v>120</v>
      </c>
      <c r="BE313" s="173" t="n">
        <f aca="false">IF(N313="základní",J313,0)</f>
        <v>0</v>
      </c>
      <c r="BF313" s="173" t="n">
        <f aca="false">IF(N313="snížená",J313,0)</f>
        <v>0</v>
      </c>
      <c r="BG313" s="173" t="n">
        <f aca="false">IF(N313="zákl. přenesená",J313,0)</f>
        <v>0</v>
      </c>
      <c r="BH313" s="173" t="n">
        <f aca="false">IF(N313="sníž. přenesená",J313,0)</f>
        <v>0</v>
      </c>
      <c r="BI313" s="173" t="n">
        <f aca="false">IF(N313="nulová",J313,0)</f>
        <v>0</v>
      </c>
      <c r="BJ313" s="3" t="s">
        <v>78</v>
      </c>
      <c r="BK313" s="173" t="n">
        <f aca="false">ROUND(I313*H313,2)</f>
        <v>0</v>
      </c>
      <c r="BL313" s="3" t="s">
        <v>126</v>
      </c>
      <c r="BM313" s="172" t="s">
        <v>702</v>
      </c>
    </row>
    <row r="314" s="174" customFormat="true" ht="12.8" hidden="false" customHeight="false" outlineLevel="0" collapsed="false">
      <c r="B314" s="175"/>
      <c r="D314" s="176" t="s">
        <v>128</v>
      </c>
      <c r="E314" s="177"/>
      <c r="F314" s="178" t="s">
        <v>703</v>
      </c>
      <c r="H314" s="177"/>
      <c r="L314" s="175"/>
      <c r="M314" s="179"/>
      <c r="N314" s="180"/>
      <c r="O314" s="180"/>
      <c r="P314" s="180"/>
      <c r="Q314" s="180"/>
      <c r="R314" s="180"/>
      <c r="S314" s="180"/>
      <c r="T314" s="181"/>
      <c r="AT314" s="177" t="s">
        <v>128</v>
      </c>
      <c r="AU314" s="177" t="s">
        <v>80</v>
      </c>
      <c r="AV314" s="174" t="s">
        <v>78</v>
      </c>
      <c r="AW314" s="174" t="s">
        <v>27</v>
      </c>
      <c r="AX314" s="174" t="s">
        <v>70</v>
      </c>
      <c r="AY314" s="177" t="s">
        <v>120</v>
      </c>
    </row>
    <row r="315" s="182" customFormat="true" ht="12.8" hidden="false" customHeight="false" outlineLevel="0" collapsed="false">
      <c r="B315" s="183"/>
      <c r="D315" s="176" t="s">
        <v>128</v>
      </c>
      <c r="E315" s="184"/>
      <c r="F315" s="185" t="s">
        <v>704</v>
      </c>
      <c r="H315" s="186" t="n">
        <v>0.002</v>
      </c>
      <c r="L315" s="183"/>
      <c r="M315" s="187"/>
      <c r="N315" s="188"/>
      <c r="O315" s="188"/>
      <c r="P315" s="188"/>
      <c r="Q315" s="188"/>
      <c r="R315" s="188"/>
      <c r="S315" s="188"/>
      <c r="T315" s="189"/>
      <c r="AT315" s="184" t="s">
        <v>128</v>
      </c>
      <c r="AU315" s="184" t="s">
        <v>80</v>
      </c>
      <c r="AV315" s="182" t="s">
        <v>80</v>
      </c>
      <c r="AW315" s="182" t="s">
        <v>27</v>
      </c>
      <c r="AX315" s="182" t="s">
        <v>78</v>
      </c>
      <c r="AY315" s="184" t="s">
        <v>120</v>
      </c>
    </row>
    <row r="316" s="22" customFormat="true" ht="24" hidden="false" customHeight="true" outlineLevel="0" collapsed="false">
      <c r="A316" s="17"/>
      <c r="B316" s="160"/>
      <c r="C316" s="198" t="s">
        <v>705</v>
      </c>
      <c r="D316" s="198" t="s">
        <v>171</v>
      </c>
      <c r="E316" s="199" t="s">
        <v>706</v>
      </c>
      <c r="F316" s="200" t="s">
        <v>707</v>
      </c>
      <c r="G316" s="201" t="s">
        <v>666</v>
      </c>
      <c r="H316" s="202" t="n">
        <v>2.318</v>
      </c>
      <c r="I316" s="203" t="n">
        <v>0</v>
      </c>
      <c r="J316" s="203" t="n">
        <f aca="false">ROUND(I316*H316,2)</f>
        <v>0</v>
      </c>
      <c r="K316" s="204"/>
      <c r="L316" s="205"/>
      <c r="M316" s="206"/>
      <c r="N316" s="207" t="s">
        <v>35</v>
      </c>
      <c r="O316" s="170" t="n">
        <v>0</v>
      </c>
      <c r="P316" s="170" t="n">
        <f aca="false">O316*H316</f>
        <v>0</v>
      </c>
      <c r="Q316" s="170" t="n">
        <v>0</v>
      </c>
      <c r="R316" s="170" t="n">
        <f aca="false">Q316*H316</f>
        <v>0</v>
      </c>
      <c r="S316" s="170" t="n">
        <v>0</v>
      </c>
      <c r="T316" s="171" t="n">
        <f aca="false">S316*H316</f>
        <v>0</v>
      </c>
      <c r="U316" s="17"/>
      <c r="V316" s="17"/>
      <c r="W316" s="17"/>
      <c r="X316" s="17"/>
      <c r="Y316" s="17"/>
      <c r="Z316" s="17"/>
      <c r="AA316" s="17"/>
      <c r="AB316" s="17"/>
      <c r="AC316" s="17"/>
      <c r="AD316" s="17"/>
      <c r="AE316" s="17"/>
      <c r="AR316" s="172" t="s">
        <v>158</v>
      </c>
      <c r="AT316" s="172" t="s">
        <v>171</v>
      </c>
      <c r="AU316" s="172" t="s">
        <v>80</v>
      </c>
      <c r="AY316" s="3" t="s">
        <v>120</v>
      </c>
      <c r="BE316" s="173" t="n">
        <f aca="false">IF(N316="základní",J316,0)</f>
        <v>0</v>
      </c>
      <c r="BF316" s="173" t="n">
        <f aca="false">IF(N316="snížená",J316,0)</f>
        <v>0</v>
      </c>
      <c r="BG316" s="173" t="n">
        <f aca="false">IF(N316="zákl. přenesená",J316,0)</f>
        <v>0</v>
      </c>
      <c r="BH316" s="173" t="n">
        <f aca="false">IF(N316="sníž. přenesená",J316,0)</f>
        <v>0</v>
      </c>
      <c r="BI316" s="173" t="n">
        <f aca="false">IF(N316="nulová",J316,0)</f>
        <v>0</v>
      </c>
      <c r="BJ316" s="3" t="s">
        <v>78</v>
      </c>
      <c r="BK316" s="173" t="n">
        <f aca="false">ROUND(I316*H316,2)</f>
        <v>0</v>
      </c>
      <c r="BL316" s="3" t="s">
        <v>126</v>
      </c>
      <c r="BM316" s="172" t="s">
        <v>708</v>
      </c>
    </row>
    <row r="317" s="182" customFormat="true" ht="12.8" hidden="false" customHeight="false" outlineLevel="0" collapsed="false">
      <c r="B317" s="183"/>
      <c r="D317" s="176" t="s">
        <v>128</v>
      </c>
      <c r="E317" s="184"/>
      <c r="F317" s="185" t="s">
        <v>709</v>
      </c>
      <c r="H317" s="186" t="n">
        <v>2.318</v>
      </c>
      <c r="L317" s="183"/>
      <c r="M317" s="187"/>
      <c r="N317" s="188"/>
      <c r="O317" s="188"/>
      <c r="P317" s="188"/>
      <c r="Q317" s="188"/>
      <c r="R317" s="188"/>
      <c r="S317" s="188"/>
      <c r="T317" s="189"/>
      <c r="AT317" s="184" t="s">
        <v>128</v>
      </c>
      <c r="AU317" s="184" t="s">
        <v>80</v>
      </c>
      <c r="AV317" s="182" t="s">
        <v>80</v>
      </c>
      <c r="AW317" s="182" t="s">
        <v>27</v>
      </c>
      <c r="AX317" s="182" t="s">
        <v>78</v>
      </c>
      <c r="AY317" s="184" t="s">
        <v>120</v>
      </c>
    </row>
    <row r="318" s="22" customFormat="true" ht="36" hidden="false" customHeight="true" outlineLevel="0" collapsed="false">
      <c r="A318" s="17"/>
      <c r="B318" s="160"/>
      <c r="C318" s="161" t="s">
        <v>710</v>
      </c>
      <c r="D318" s="161" t="s">
        <v>122</v>
      </c>
      <c r="E318" s="162" t="s">
        <v>711</v>
      </c>
      <c r="F318" s="163" t="s">
        <v>712</v>
      </c>
      <c r="G318" s="164" t="s">
        <v>125</v>
      </c>
      <c r="H318" s="165" t="n">
        <v>450</v>
      </c>
      <c r="I318" s="166" t="n">
        <v>0</v>
      </c>
      <c r="J318" s="166" t="n">
        <f aca="false">ROUND(I318*H318,2)</f>
        <v>0</v>
      </c>
      <c r="K318" s="167"/>
      <c r="L318" s="18"/>
      <c r="M318" s="168"/>
      <c r="N318" s="169" t="s">
        <v>35</v>
      </c>
      <c r="O318" s="170" t="n">
        <v>0</v>
      </c>
      <c r="P318" s="170" t="n">
        <f aca="false">O318*H318</f>
        <v>0</v>
      </c>
      <c r="Q318" s="170" t="n">
        <v>0</v>
      </c>
      <c r="R318" s="170" t="n">
        <f aca="false">Q318*H318</f>
        <v>0</v>
      </c>
      <c r="S318" s="170" t="n">
        <v>0</v>
      </c>
      <c r="T318" s="171" t="n">
        <f aca="false">S318*H318</f>
        <v>0</v>
      </c>
      <c r="U318" s="17"/>
      <c r="V318" s="17"/>
      <c r="W318" s="17"/>
      <c r="X318" s="17"/>
      <c r="Y318" s="17"/>
      <c r="Z318" s="17"/>
      <c r="AA318" s="17"/>
      <c r="AB318" s="17"/>
      <c r="AC318" s="17"/>
      <c r="AD318" s="17"/>
      <c r="AE318" s="17"/>
      <c r="AR318" s="172" t="s">
        <v>126</v>
      </c>
      <c r="AT318" s="172" t="s">
        <v>122</v>
      </c>
      <c r="AU318" s="172" t="s">
        <v>80</v>
      </c>
      <c r="AY318" s="3" t="s">
        <v>120</v>
      </c>
      <c r="BE318" s="173" t="n">
        <f aca="false">IF(N318="základní",J318,0)</f>
        <v>0</v>
      </c>
      <c r="BF318" s="173" t="n">
        <f aca="false">IF(N318="snížená",J318,0)</f>
        <v>0</v>
      </c>
      <c r="BG318" s="173" t="n">
        <f aca="false">IF(N318="zákl. přenesená",J318,0)</f>
        <v>0</v>
      </c>
      <c r="BH318" s="173" t="n">
        <f aca="false">IF(N318="sníž. přenesená",J318,0)</f>
        <v>0</v>
      </c>
      <c r="BI318" s="173" t="n">
        <f aca="false">IF(N318="nulová",J318,0)</f>
        <v>0</v>
      </c>
      <c r="BJ318" s="3" t="s">
        <v>78</v>
      </c>
      <c r="BK318" s="173" t="n">
        <f aca="false">ROUND(I318*H318,2)</f>
        <v>0</v>
      </c>
      <c r="BL318" s="3" t="s">
        <v>126</v>
      </c>
      <c r="BM318" s="172" t="s">
        <v>713</v>
      </c>
    </row>
    <row r="319" s="22" customFormat="true" ht="24" hidden="false" customHeight="true" outlineLevel="0" collapsed="false">
      <c r="A319" s="17"/>
      <c r="B319" s="160"/>
      <c r="C319" s="161" t="s">
        <v>714</v>
      </c>
      <c r="D319" s="161" t="s">
        <v>122</v>
      </c>
      <c r="E319" s="162" t="s">
        <v>715</v>
      </c>
      <c r="F319" s="163" t="s">
        <v>716</v>
      </c>
      <c r="G319" s="164" t="s">
        <v>125</v>
      </c>
      <c r="H319" s="165" t="n">
        <v>90</v>
      </c>
      <c r="I319" s="166" t="n">
        <v>0</v>
      </c>
      <c r="J319" s="166" t="n">
        <f aca="false">ROUND(I319*H319,2)</f>
        <v>0</v>
      </c>
      <c r="K319" s="167"/>
      <c r="L319" s="18"/>
      <c r="M319" s="168"/>
      <c r="N319" s="169" t="s">
        <v>35</v>
      </c>
      <c r="O319" s="170" t="n">
        <v>0.102</v>
      </c>
      <c r="P319" s="170" t="n">
        <f aca="false">O319*H319</f>
        <v>9.18</v>
      </c>
      <c r="Q319" s="170" t="n">
        <v>0</v>
      </c>
      <c r="R319" s="170" t="n">
        <f aca="false">Q319*H319</f>
        <v>0</v>
      </c>
      <c r="S319" s="170" t="n">
        <v>0</v>
      </c>
      <c r="T319" s="171" t="n">
        <f aca="false">S319*H319</f>
        <v>0</v>
      </c>
      <c r="U319" s="17"/>
      <c r="V319" s="17"/>
      <c r="W319" s="17"/>
      <c r="X319" s="17"/>
      <c r="Y319" s="17"/>
      <c r="Z319" s="17"/>
      <c r="AA319" s="17"/>
      <c r="AB319" s="17"/>
      <c r="AC319" s="17"/>
      <c r="AD319" s="17"/>
      <c r="AE319" s="17"/>
      <c r="AR319" s="172" t="s">
        <v>126</v>
      </c>
      <c r="AT319" s="172" t="s">
        <v>122</v>
      </c>
      <c r="AU319" s="172" t="s">
        <v>80</v>
      </c>
      <c r="AY319" s="3" t="s">
        <v>120</v>
      </c>
      <c r="BE319" s="173" t="n">
        <f aca="false">IF(N319="základní",J319,0)</f>
        <v>0</v>
      </c>
      <c r="BF319" s="173" t="n">
        <f aca="false">IF(N319="snížená",J319,0)</f>
        <v>0</v>
      </c>
      <c r="BG319" s="173" t="n">
        <f aca="false">IF(N319="zákl. přenesená",J319,0)</f>
        <v>0</v>
      </c>
      <c r="BH319" s="173" t="n">
        <f aca="false">IF(N319="sníž. přenesená",J319,0)</f>
        <v>0</v>
      </c>
      <c r="BI319" s="173" t="n">
        <f aca="false">IF(N319="nulová",J319,0)</f>
        <v>0</v>
      </c>
      <c r="BJ319" s="3" t="s">
        <v>78</v>
      </c>
      <c r="BK319" s="173" t="n">
        <f aca="false">ROUND(I319*H319,2)</f>
        <v>0</v>
      </c>
      <c r="BL319" s="3" t="s">
        <v>126</v>
      </c>
      <c r="BM319" s="172" t="s">
        <v>717</v>
      </c>
    </row>
    <row r="320" s="174" customFormat="true" ht="12.8" hidden="false" customHeight="false" outlineLevel="0" collapsed="false">
      <c r="B320" s="175"/>
      <c r="D320" s="176" t="s">
        <v>128</v>
      </c>
      <c r="E320" s="177"/>
      <c r="F320" s="178" t="s">
        <v>718</v>
      </c>
      <c r="H320" s="177"/>
      <c r="L320" s="175"/>
      <c r="M320" s="179"/>
      <c r="N320" s="180"/>
      <c r="O320" s="180"/>
      <c r="P320" s="180"/>
      <c r="Q320" s="180"/>
      <c r="R320" s="180"/>
      <c r="S320" s="180"/>
      <c r="T320" s="181"/>
      <c r="AT320" s="177" t="s">
        <v>128</v>
      </c>
      <c r="AU320" s="177" t="s">
        <v>80</v>
      </c>
      <c r="AV320" s="174" t="s">
        <v>78</v>
      </c>
      <c r="AW320" s="174" t="s">
        <v>27</v>
      </c>
      <c r="AX320" s="174" t="s">
        <v>70</v>
      </c>
      <c r="AY320" s="177" t="s">
        <v>120</v>
      </c>
    </row>
    <row r="321" s="182" customFormat="true" ht="12.8" hidden="false" customHeight="false" outlineLevel="0" collapsed="false">
      <c r="B321" s="183"/>
      <c r="D321" s="176" t="s">
        <v>128</v>
      </c>
      <c r="E321" s="184"/>
      <c r="F321" s="185" t="s">
        <v>719</v>
      </c>
      <c r="H321" s="186" t="n">
        <v>90</v>
      </c>
      <c r="L321" s="183"/>
      <c r="M321" s="187"/>
      <c r="N321" s="188"/>
      <c r="O321" s="188"/>
      <c r="P321" s="188"/>
      <c r="Q321" s="188"/>
      <c r="R321" s="188"/>
      <c r="S321" s="188"/>
      <c r="T321" s="189"/>
      <c r="AT321" s="184" t="s">
        <v>128</v>
      </c>
      <c r="AU321" s="184" t="s">
        <v>80</v>
      </c>
      <c r="AV321" s="182" t="s">
        <v>80</v>
      </c>
      <c r="AW321" s="182" t="s">
        <v>27</v>
      </c>
      <c r="AX321" s="182" t="s">
        <v>78</v>
      </c>
      <c r="AY321" s="184" t="s">
        <v>120</v>
      </c>
    </row>
    <row r="322" s="22" customFormat="true" ht="16.5" hidden="false" customHeight="true" outlineLevel="0" collapsed="false">
      <c r="A322" s="17"/>
      <c r="B322" s="160"/>
      <c r="C322" s="161" t="s">
        <v>720</v>
      </c>
      <c r="D322" s="161" t="s">
        <v>122</v>
      </c>
      <c r="E322" s="162" t="s">
        <v>622</v>
      </c>
      <c r="F322" s="163" t="s">
        <v>623</v>
      </c>
      <c r="G322" s="164" t="s">
        <v>154</v>
      </c>
      <c r="H322" s="165" t="n">
        <v>9</v>
      </c>
      <c r="I322" s="166" t="n">
        <v>0</v>
      </c>
      <c r="J322" s="166" t="n">
        <f aca="false">ROUND(I322*H322,2)</f>
        <v>0</v>
      </c>
      <c r="K322" s="167"/>
      <c r="L322" s="18"/>
      <c r="M322" s="168"/>
      <c r="N322" s="169" t="s">
        <v>35</v>
      </c>
      <c r="O322" s="170" t="n">
        <v>0.261</v>
      </c>
      <c r="P322" s="170" t="n">
        <f aca="false">O322*H322</f>
        <v>2.349</v>
      </c>
      <c r="Q322" s="170" t="n">
        <v>0</v>
      </c>
      <c r="R322" s="170" t="n">
        <f aca="false">Q322*H322</f>
        <v>0</v>
      </c>
      <c r="S322" s="170" t="n">
        <v>0</v>
      </c>
      <c r="T322" s="171" t="n">
        <f aca="false">S322*H322</f>
        <v>0</v>
      </c>
      <c r="U322" s="17"/>
      <c r="V322" s="17"/>
      <c r="W322" s="17"/>
      <c r="X322" s="17"/>
      <c r="Y322" s="17"/>
      <c r="Z322" s="17"/>
      <c r="AA322" s="17"/>
      <c r="AB322" s="17"/>
      <c r="AC322" s="17"/>
      <c r="AD322" s="17"/>
      <c r="AE322" s="17"/>
      <c r="AR322" s="172" t="s">
        <v>126</v>
      </c>
      <c r="AT322" s="172" t="s">
        <v>122</v>
      </c>
      <c r="AU322" s="172" t="s">
        <v>80</v>
      </c>
      <c r="AY322" s="3" t="s">
        <v>120</v>
      </c>
      <c r="BE322" s="173" t="n">
        <f aca="false">IF(N322="základní",J322,0)</f>
        <v>0</v>
      </c>
      <c r="BF322" s="173" t="n">
        <f aca="false">IF(N322="snížená",J322,0)</f>
        <v>0</v>
      </c>
      <c r="BG322" s="173" t="n">
        <f aca="false">IF(N322="zákl. přenesená",J322,0)</f>
        <v>0</v>
      </c>
      <c r="BH322" s="173" t="n">
        <f aca="false">IF(N322="sníž. přenesená",J322,0)</f>
        <v>0</v>
      </c>
      <c r="BI322" s="173" t="n">
        <f aca="false">IF(N322="nulová",J322,0)</f>
        <v>0</v>
      </c>
      <c r="BJ322" s="3" t="s">
        <v>78</v>
      </c>
      <c r="BK322" s="173" t="n">
        <f aca="false">ROUND(I322*H322,2)</f>
        <v>0</v>
      </c>
      <c r="BL322" s="3" t="s">
        <v>126</v>
      </c>
      <c r="BM322" s="172" t="s">
        <v>721</v>
      </c>
    </row>
    <row r="323" s="182" customFormat="true" ht="12.8" hidden="false" customHeight="false" outlineLevel="0" collapsed="false">
      <c r="B323" s="183"/>
      <c r="D323" s="176" t="s">
        <v>128</v>
      </c>
      <c r="E323" s="184"/>
      <c r="F323" s="185" t="s">
        <v>688</v>
      </c>
      <c r="H323" s="186" t="n">
        <v>9</v>
      </c>
      <c r="L323" s="183"/>
      <c r="M323" s="187"/>
      <c r="N323" s="188"/>
      <c r="O323" s="188"/>
      <c r="P323" s="188"/>
      <c r="Q323" s="188"/>
      <c r="R323" s="188"/>
      <c r="S323" s="188"/>
      <c r="T323" s="189"/>
      <c r="AT323" s="184" t="s">
        <v>128</v>
      </c>
      <c r="AU323" s="184" t="s">
        <v>80</v>
      </c>
      <c r="AV323" s="182" t="s">
        <v>80</v>
      </c>
      <c r="AW323" s="182" t="s">
        <v>27</v>
      </c>
      <c r="AX323" s="182" t="s">
        <v>78</v>
      </c>
      <c r="AY323" s="184" t="s">
        <v>120</v>
      </c>
    </row>
    <row r="324" s="22" customFormat="true" ht="16.5" hidden="false" customHeight="true" outlineLevel="0" collapsed="false">
      <c r="A324" s="17"/>
      <c r="B324" s="160"/>
      <c r="C324" s="161" t="s">
        <v>722</v>
      </c>
      <c r="D324" s="161" t="s">
        <v>122</v>
      </c>
      <c r="E324" s="162" t="s">
        <v>380</v>
      </c>
      <c r="F324" s="163" t="s">
        <v>381</v>
      </c>
      <c r="G324" s="164" t="s">
        <v>154</v>
      </c>
      <c r="H324" s="165" t="n">
        <v>9</v>
      </c>
      <c r="I324" s="166" t="n">
        <v>0</v>
      </c>
      <c r="J324" s="166" t="n">
        <f aca="false">ROUND(I324*H324,2)</f>
        <v>0</v>
      </c>
      <c r="K324" s="167"/>
      <c r="L324" s="18"/>
      <c r="M324" s="168"/>
      <c r="N324" s="169" t="s">
        <v>35</v>
      </c>
      <c r="O324" s="170" t="n">
        <v>0.452</v>
      </c>
      <c r="P324" s="170" t="n">
        <f aca="false">O324*H324</f>
        <v>4.068</v>
      </c>
      <c r="Q324" s="170" t="n">
        <v>0</v>
      </c>
      <c r="R324" s="170" t="n">
        <f aca="false">Q324*H324</f>
        <v>0</v>
      </c>
      <c r="S324" s="170" t="n">
        <v>0</v>
      </c>
      <c r="T324" s="171" t="n">
        <f aca="false">S324*H324</f>
        <v>0</v>
      </c>
      <c r="U324" s="17"/>
      <c r="V324" s="17"/>
      <c r="W324" s="17"/>
      <c r="X324" s="17"/>
      <c r="Y324" s="17"/>
      <c r="Z324" s="17"/>
      <c r="AA324" s="17"/>
      <c r="AB324" s="17"/>
      <c r="AC324" s="17"/>
      <c r="AD324" s="17"/>
      <c r="AE324" s="17"/>
      <c r="AR324" s="172" t="s">
        <v>126</v>
      </c>
      <c r="AT324" s="172" t="s">
        <v>122</v>
      </c>
      <c r="AU324" s="172" t="s">
        <v>80</v>
      </c>
      <c r="AY324" s="3" t="s">
        <v>120</v>
      </c>
      <c r="BE324" s="173" t="n">
        <f aca="false">IF(N324="základní",J324,0)</f>
        <v>0</v>
      </c>
      <c r="BF324" s="173" t="n">
        <f aca="false">IF(N324="snížená",J324,0)</f>
        <v>0</v>
      </c>
      <c r="BG324" s="173" t="n">
        <f aca="false">IF(N324="zákl. přenesená",J324,0)</f>
        <v>0</v>
      </c>
      <c r="BH324" s="173" t="n">
        <f aca="false">IF(N324="sníž. přenesená",J324,0)</f>
        <v>0</v>
      </c>
      <c r="BI324" s="173" t="n">
        <f aca="false">IF(N324="nulová",J324,0)</f>
        <v>0</v>
      </c>
      <c r="BJ324" s="3" t="s">
        <v>78</v>
      </c>
      <c r="BK324" s="173" t="n">
        <f aca="false">ROUND(I324*H324,2)</f>
        <v>0</v>
      </c>
      <c r="BL324" s="3" t="s">
        <v>126</v>
      </c>
      <c r="BM324" s="172" t="s">
        <v>723</v>
      </c>
    </row>
    <row r="325" s="22" customFormat="true" ht="24" hidden="false" customHeight="true" outlineLevel="0" collapsed="false">
      <c r="A325" s="17"/>
      <c r="B325" s="160"/>
      <c r="C325" s="161" t="s">
        <v>724</v>
      </c>
      <c r="D325" s="161" t="s">
        <v>122</v>
      </c>
      <c r="E325" s="162" t="s">
        <v>384</v>
      </c>
      <c r="F325" s="163" t="s">
        <v>385</v>
      </c>
      <c r="G325" s="164" t="s">
        <v>154</v>
      </c>
      <c r="H325" s="165" t="n">
        <v>9</v>
      </c>
      <c r="I325" s="166" t="n">
        <v>0</v>
      </c>
      <c r="J325" s="166" t="n">
        <f aca="false">ROUND(I325*H325,2)</f>
        <v>0</v>
      </c>
      <c r="K325" s="167"/>
      <c r="L325" s="18"/>
      <c r="M325" s="168"/>
      <c r="N325" s="169" t="s">
        <v>35</v>
      </c>
      <c r="O325" s="170" t="n">
        <v>0.028</v>
      </c>
      <c r="P325" s="170" t="n">
        <f aca="false">O325*H325</f>
        <v>0.252</v>
      </c>
      <c r="Q325" s="170" t="n">
        <v>0</v>
      </c>
      <c r="R325" s="170" t="n">
        <f aca="false">Q325*H325</f>
        <v>0</v>
      </c>
      <c r="S325" s="170" t="n">
        <v>0</v>
      </c>
      <c r="T325" s="171" t="n">
        <f aca="false">S325*H325</f>
        <v>0</v>
      </c>
      <c r="U325" s="17"/>
      <c r="V325" s="17"/>
      <c r="W325" s="17"/>
      <c r="X325" s="17"/>
      <c r="Y325" s="17"/>
      <c r="Z325" s="17"/>
      <c r="AA325" s="17"/>
      <c r="AB325" s="17"/>
      <c r="AC325" s="17"/>
      <c r="AD325" s="17"/>
      <c r="AE325" s="17"/>
      <c r="AR325" s="172" t="s">
        <v>126</v>
      </c>
      <c r="AT325" s="172" t="s">
        <v>122</v>
      </c>
      <c r="AU325" s="172" t="s">
        <v>80</v>
      </c>
      <c r="AY325" s="3" t="s">
        <v>120</v>
      </c>
      <c r="BE325" s="173" t="n">
        <f aca="false">IF(N325="základní",J325,0)</f>
        <v>0</v>
      </c>
      <c r="BF325" s="173" t="n">
        <f aca="false">IF(N325="snížená",J325,0)</f>
        <v>0</v>
      </c>
      <c r="BG325" s="173" t="n">
        <f aca="false">IF(N325="zákl. přenesená",J325,0)</f>
        <v>0</v>
      </c>
      <c r="BH325" s="173" t="n">
        <f aca="false">IF(N325="sníž. přenesená",J325,0)</f>
        <v>0</v>
      </c>
      <c r="BI325" s="173" t="n">
        <f aca="false">IF(N325="nulová",J325,0)</f>
        <v>0</v>
      </c>
      <c r="BJ325" s="3" t="s">
        <v>78</v>
      </c>
      <c r="BK325" s="173" t="n">
        <f aca="false">ROUND(I325*H325,2)</f>
        <v>0</v>
      </c>
      <c r="BL325" s="3" t="s">
        <v>126</v>
      </c>
      <c r="BM325" s="172" t="s">
        <v>725</v>
      </c>
    </row>
    <row r="326" s="22" customFormat="true" ht="24" hidden="false" customHeight="true" outlineLevel="0" collapsed="false">
      <c r="A326" s="17"/>
      <c r="B326" s="160"/>
      <c r="C326" s="161" t="s">
        <v>726</v>
      </c>
      <c r="D326" s="161" t="s">
        <v>122</v>
      </c>
      <c r="E326" s="162" t="s">
        <v>727</v>
      </c>
      <c r="F326" s="163" t="s">
        <v>728</v>
      </c>
      <c r="G326" s="164" t="s">
        <v>174</v>
      </c>
      <c r="H326" s="165" t="n">
        <v>0.9</v>
      </c>
      <c r="I326" s="166" t="n">
        <v>0</v>
      </c>
      <c r="J326" s="166" t="n">
        <f aca="false">ROUND(I326*H326,2)</f>
        <v>0</v>
      </c>
      <c r="K326" s="167"/>
      <c r="L326" s="18"/>
      <c r="M326" s="168"/>
      <c r="N326" s="169" t="s">
        <v>35</v>
      </c>
      <c r="O326" s="170" t="n">
        <v>0</v>
      </c>
      <c r="P326" s="170" t="n">
        <f aca="false">O326*H326</f>
        <v>0</v>
      </c>
      <c r="Q326" s="170" t="n">
        <v>0</v>
      </c>
      <c r="R326" s="170" t="n">
        <f aca="false">Q326*H326</f>
        <v>0</v>
      </c>
      <c r="S326" s="170" t="n">
        <v>0</v>
      </c>
      <c r="T326" s="171" t="n">
        <f aca="false">S326*H326</f>
        <v>0</v>
      </c>
      <c r="U326" s="17"/>
      <c r="V326" s="17"/>
      <c r="W326" s="17"/>
      <c r="X326" s="17"/>
      <c r="Y326" s="17"/>
      <c r="Z326" s="17"/>
      <c r="AA326" s="17"/>
      <c r="AB326" s="17"/>
      <c r="AC326" s="17"/>
      <c r="AD326" s="17"/>
      <c r="AE326" s="17"/>
      <c r="AR326" s="172" t="s">
        <v>126</v>
      </c>
      <c r="AT326" s="172" t="s">
        <v>122</v>
      </c>
      <c r="AU326" s="172" t="s">
        <v>80</v>
      </c>
      <c r="AY326" s="3" t="s">
        <v>120</v>
      </c>
      <c r="BE326" s="173" t="n">
        <f aca="false">IF(N326="základní",J326,0)</f>
        <v>0</v>
      </c>
      <c r="BF326" s="173" t="n">
        <f aca="false">IF(N326="snížená",J326,0)</f>
        <v>0</v>
      </c>
      <c r="BG326" s="173" t="n">
        <f aca="false">IF(N326="zákl. přenesená",J326,0)</f>
        <v>0</v>
      </c>
      <c r="BH326" s="173" t="n">
        <f aca="false">IF(N326="sníž. přenesená",J326,0)</f>
        <v>0</v>
      </c>
      <c r="BI326" s="173" t="n">
        <f aca="false">IF(N326="nulová",J326,0)</f>
        <v>0</v>
      </c>
      <c r="BJ326" s="3" t="s">
        <v>78</v>
      </c>
      <c r="BK326" s="173" t="n">
        <f aca="false">ROUND(I326*H326,2)</f>
        <v>0</v>
      </c>
      <c r="BL326" s="3" t="s">
        <v>126</v>
      </c>
      <c r="BM326" s="172" t="s">
        <v>729</v>
      </c>
    </row>
    <row r="327" s="182" customFormat="true" ht="12.8" hidden="false" customHeight="false" outlineLevel="0" collapsed="false">
      <c r="B327" s="183"/>
      <c r="D327" s="176" t="s">
        <v>128</v>
      </c>
      <c r="E327" s="184"/>
      <c r="F327" s="185" t="s">
        <v>730</v>
      </c>
      <c r="H327" s="186" t="n">
        <v>0.9</v>
      </c>
      <c r="L327" s="183"/>
      <c r="M327" s="187"/>
      <c r="N327" s="188"/>
      <c r="O327" s="188"/>
      <c r="P327" s="188"/>
      <c r="Q327" s="188"/>
      <c r="R327" s="188"/>
      <c r="S327" s="188"/>
      <c r="T327" s="189"/>
      <c r="AT327" s="184" t="s">
        <v>128</v>
      </c>
      <c r="AU327" s="184" t="s">
        <v>80</v>
      </c>
      <c r="AV327" s="182" t="s">
        <v>80</v>
      </c>
      <c r="AW327" s="182" t="s">
        <v>27</v>
      </c>
      <c r="AX327" s="182" t="s">
        <v>78</v>
      </c>
      <c r="AY327" s="184" t="s">
        <v>120</v>
      </c>
    </row>
    <row r="328" s="22" customFormat="true" ht="24" hidden="false" customHeight="true" outlineLevel="0" collapsed="false">
      <c r="A328" s="17"/>
      <c r="B328" s="160"/>
      <c r="C328" s="161" t="s">
        <v>731</v>
      </c>
      <c r="D328" s="161" t="s">
        <v>122</v>
      </c>
      <c r="E328" s="162" t="s">
        <v>407</v>
      </c>
      <c r="F328" s="163" t="s">
        <v>408</v>
      </c>
      <c r="G328" s="164" t="s">
        <v>174</v>
      </c>
      <c r="H328" s="165" t="n">
        <v>0.023</v>
      </c>
      <c r="I328" s="166" t="n">
        <v>0</v>
      </c>
      <c r="J328" s="166" t="n">
        <f aca="false">ROUND(I328*H328,2)</f>
        <v>0</v>
      </c>
      <c r="K328" s="167"/>
      <c r="L328" s="18"/>
      <c r="M328" s="168"/>
      <c r="N328" s="169" t="s">
        <v>35</v>
      </c>
      <c r="O328" s="170" t="n">
        <v>2.003</v>
      </c>
      <c r="P328" s="170" t="n">
        <f aca="false">O328*H328</f>
        <v>0.046069</v>
      </c>
      <c r="Q328" s="170" t="n">
        <v>0</v>
      </c>
      <c r="R328" s="170" t="n">
        <f aca="false">Q328*H328</f>
        <v>0</v>
      </c>
      <c r="S328" s="170" t="n">
        <v>0</v>
      </c>
      <c r="T328" s="171" t="n">
        <f aca="false">S328*H328</f>
        <v>0</v>
      </c>
      <c r="U328" s="17"/>
      <c r="V328" s="17"/>
      <c r="W328" s="17"/>
      <c r="X328" s="17"/>
      <c r="Y328" s="17"/>
      <c r="Z328" s="17"/>
      <c r="AA328" s="17"/>
      <c r="AB328" s="17"/>
      <c r="AC328" s="17"/>
      <c r="AD328" s="17"/>
      <c r="AE328" s="17"/>
      <c r="AR328" s="172" t="s">
        <v>126</v>
      </c>
      <c r="AT328" s="172" t="s">
        <v>122</v>
      </c>
      <c r="AU328" s="172" t="s">
        <v>80</v>
      </c>
      <c r="AY328" s="3" t="s">
        <v>120</v>
      </c>
      <c r="BE328" s="173" t="n">
        <f aca="false">IF(N328="základní",J328,0)</f>
        <v>0</v>
      </c>
      <c r="BF328" s="173" t="n">
        <f aca="false">IF(N328="snížená",J328,0)</f>
        <v>0</v>
      </c>
      <c r="BG328" s="173" t="n">
        <f aca="false">IF(N328="zákl. přenesená",J328,0)</f>
        <v>0</v>
      </c>
      <c r="BH328" s="173" t="n">
        <f aca="false">IF(N328="sníž. přenesená",J328,0)</f>
        <v>0</v>
      </c>
      <c r="BI328" s="173" t="n">
        <f aca="false">IF(N328="nulová",J328,0)</f>
        <v>0</v>
      </c>
      <c r="BJ328" s="3" t="s">
        <v>78</v>
      </c>
      <c r="BK328" s="173" t="n">
        <f aca="false">ROUND(I328*H328,2)</f>
        <v>0</v>
      </c>
      <c r="BL328" s="3" t="s">
        <v>126</v>
      </c>
      <c r="BM328" s="172" t="s">
        <v>732</v>
      </c>
    </row>
    <row r="329" s="147" customFormat="true" ht="22.8" hidden="false" customHeight="true" outlineLevel="0" collapsed="false">
      <c r="B329" s="148"/>
      <c r="D329" s="149" t="s">
        <v>69</v>
      </c>
      <c r="E329" s="158" t="s">
        <v>733</v>
      </c>
      <c r="F329" s="158" t="s">
        <v>734</v>
      </c>
      <c r="J329" s="159" t="n">
        <f aca="false">BK329</f>
        <v>0</v>
      </c>
      <c r="L329" s="148"/>
      <c r="M329" s="152"/>
      <c r="N329" s="153"/>
      <c r="O329" s="153"/>
      <c r="P329" s="154" t="n">
        <f aca="false">SUM(P330:P334)</f>
        <v>0</v>
      </c>
      <c r="Q329" s="153"/>
      <c r="R329" s="154" t="n">
        <f aca="false">SUM(R330:R334)</f>
        <v>0</v>
      </c>
      <c r="S329" s="153"/>
      <c r="T329" s="155" t="n">
        <f aca="false">SUM(T330:T334)</f>
        <v>0</v>
      </c>
      <c r="AR329" s="149" t="s">
        <v>78</v>
      </c>
      <c r="AT329" s="156" t="s">
        <v>69</v>
      </c>
      <c r="AU329" s="156" t="s">
        <v>78</v>
      </c>
      <c r="AY329" s="149" t="s">
        <v>120</v>
      </c>
      <c r="BK329" s="157" t="n">
        <f aca="false">SUM(BK330:BK334)</f>
        <v>0</v>
      </c>
    </row>
    <row r="330" s="22" customFormat="true" ht="16.5" hidden="false" customHeight="true" outlineLevel="0" collapsed="false">
      <c r="A330" s="17"/>
      <c r="B330" s="160"/>
      <c r="C330" s="161" t="s">
        <v>735</v>
      </c>
      <c r="D330" s="161" t="s">
        <v>122</v>
      </c>
      <c r="E330" s="162" t="s">
        <v>736</v>
      </c>
      <c r="F330" s="163" t="s">
        <v>737</v>
      </c>
      <c r="G330" s="164" t="s">
        <v>179</v>
      </c>
      <c r="H330" s="165" t="n">
        <v>18</v>
      </c>
      <c r="I330" s="166" t="n">
        <v>0</v>
      </c>
      <c r="J330" s="166" t="n">
        <f aca="false">ROUND(I330*H330,2)</f>
        <v>0</v>
      </c>
      <c r="K330" s="167"/>
      <c r="L330" s="18"/>
      <c r="M330" s="168"/>
      <c r="N330" s="169" t="s">
        <v>35</v>
      </c>
      <c r="O330" s="170" t="n">
        <v>0</v>
      </c>
      <c r="P330" s="170" t="n">
        <f aca="false">O330*H330</f>
        <v>0</v>
      </c>
      <c r="Q330" s="170" t="n">
        <v>0</v>
      </c>
      <c r="R330" s="170" t="n">
        <f aca="false">Q330*H330</f>
        <v>0</v>
      </c>
      <c r="S330" s="170" t="n">
        <v>0</v>
      </c>
      <c r="T330" s="171" t="n">
        <f aca="false">S330*H330</f>
        <v>0</v>
      </c>
      <c r="U330" s="17"/>
      <c r="V330" s="17"/>
      <c r="W330" s="17"/>
      <c r="X330" s="17"/>
      <c r="Y330" s="17"/>
      <c r="Z330" s="17"/>
      <c r="AA330" s="17"/>
      <c r="AB330" s="17"/>
      <c r="AC330" s="17"/>
      <c r="AD330" s="17"/>
      <c r="AE330" s="17"/>
      <c r="AR330" s="172" t="s">
        <v>126</v>
      </c>
      <c r="AT330" s="172" t="s">
        <v>122</v>
      </c>
      <c r="AU330" s="172" t="s">
        <v>80</v>
      </c>
      <c r="AY330" s="3" t="s">
        <v>120</v>
      </c>
      <c r="BE330" s="173" t="n">
        <f aca="false">IF(N330="základní",J330,0)</f>
        <v>0</v>
      </c>
      <c r="BF330" s="173" t="n">
        <f aca="false">IF(N330="snížená",J330,0)</f>
        <v>0</v>
      </c>
      <c r="BG330" s="173" t="n">
        <f aca="false">IF(N330="zákl. přenesená",J330,0)</f>
        <v>0</v>
      </c>
      <c r="BH330" s="173" t="n">
        <f aca="false">IF(N330="sníž. přenesená",J330,0)</f>
        <v>0</v>
      </c>
      <c r="BI330" s="173" t="n">
        <f aca="false">IF(N330="nulová",J330,0)</f>
        <v>0</v>
      </c>
      <c r="BJ330" s="3" t="s">
        <v>78</v>
      </c>
      <c r="BK330" s="173" t="n">
        <f aca="false">ROUND(I330*H330,2)</f>
        <v>0</v>
      </c>
      <c r="BL330" s="3" t="s">
        <v>126</v>
      </c>
      <c r="BM330" s="172" t="s">
        <v>738</v>
      </c>
    </row>
    <row r="331" s="22" customFormat="true" ht="16.5" hidden="false" customHeight="true" outlineLevel="0" collapsed="false">
      <c r="A331" s="17"/>
      <c r="B331" s="160"/>
      <c r="C331" s="161" t="s">
        <v>739</v>
      </c>
      <c r="D331" s="161" t="s">
        <v>122</v>
      </c>
      <c r="E331" s="162" t="s">
        <v>740</v>
      </c>
      <c r="F331" s="163" t="s">
        <v>741</v>
      </c>
      <c r="G331" s="164" t="s">
        <v>179</v>
      </c>
      <c r="H331" s="165" t="n">
        <v>225</v>
      </c>
      <c r="I331" s="166" t="n">
        <v>0</v>
      </c>
      <c r="J331" s="166" t="n">
        <f aca="false">ROUND(I331*H331,2)</f>
        <v>0</v>
      </c>
      <c r="K331" s="167"/>
      <c r="L331" s="18"/>
      <c r="M331" s="168"/>
      <c r="N331" s="169" t="s">
        <v>35</v>
      </c>
      <c r="O331" s="170" t="n">
        <v>0</v>
      </c>
      <c r="P331" s="170" t="n">
        <f aca="false">O331*H331</f>
        <v>0</v>
      </c>
      <c r="Q331" s="170" t="n">
        <v>0</v>
      </c>
      <c r="R331" s="170" t="n">
        <f aca="false">Q331*H331</f>
        <v>0</v>
      </c>
      <c r="S331" s="170" t="n">
        <v>0</v>
      </c>
      <c r="T331" s="171" t="n">
        <f aca="false">S331*H331</f>
        <v>0</v>
      </c>
      <c r="U331" s="17"/>
      <c r="V331" s="17"/>
      <c r="W331" s="17"/>
      <c r="X331" s="17"/>
      <c r="Y331" s="17"/>
      <c r="Z331" s="17"/>
      <c r="AA331" s="17"/>
      <c r="AB331" s="17"/>
      <c r="AC331" s="17"/>
      <c r="AD331" s="17"/>
      <c r="AE331" s="17"/>
      <c r="AR331" s="172" t="s">
        <v>126</v>
      </c>
      <c r="AT331" s="172" t="s">
        <v>122</v>
      </c>
      <c r="AU331" s="172" t="s">
        <v>80</v>
      </c>
      <c r="AY331" s="3" t="s">
        <v>120</v>
      </c>
      <c r="BE331" s="173" t="n">
        <f aca="false">IF(N331="základní",J331,0)</f>
        <v>0</v>
      </c>
      <c r="BF331" s="173" t="n">
        <f aca="false">IF(N331="snížená",J331,0)</f>
        <v>0</v>
      </c>
      <c r="BG331" s="173" t="n">
        <f aca="false">IF(N331="zákl. přenesená",J331,0)</f>
        <v>0</v>
      </c>
      <c r="BH331" s="173" t="n">
        <f aca="false">IF(N331="sníž. přenesená",J331,0)</f>
        <v>0</v>
      </c>
      <c r="BI331" s="173" t="n">
        <f aca="false">IF(N331="nulová",J331,0)</f>
        <v>0</v>
      </c>
      <c r="BJ331" s="3" t="s">
        <v>78</v>
      </c>
      <c r="BK331" s="173" t="n">
        <f aca="false">ROUND(I331*H331,2)</f>
        <v>0</v>
      </c>
      <c r="BL331" s="3" t="s">
        <v>126</v>
      </c>
      <c r="BM331" s="172" t="s">
        <v>742</v>
      </c>
    </row>
    <row r="332" s="22" customFormat="true" ht="16.5" hidden="false" customHeight="true" outlineLevel="0" collapsed="false">
      <c r="A332" s="17"/>
      <c r="B332" s="160"/>
      <c r="C332" s="161" t="s">
        <v>743</v>
      </c>
      <c r="D332" s="161" t="s">
        <v>122</v>
      </c>
      <c r="E332" s="162" t="s">
        <v>744</v>
      </c>
      <c r="F332" s="163" t="s">
        <v>745</v>
      </c>
      <c r="G332" s="164" t="s">
        <v>125</v>
      </c>
      <c r="H332" s="165" t="n">
        <v>650</v>
      </c>
      <c r="I332" s="166" t="n">
        <v>0</v>
      </c>
      <c r="J332" s="166" t="n">
        <f aca="false">ROUND(I332*H332,2)</f>
        <v>0</v>
      </c>
      <c r="K332" s="167"/>
      <c r="L332" s="18"/>
      <c r="M332" s="168"/>
      <c r="N332" s="169" t="s">
        <v>35</v>
      </c>
      <c r="O332" s="170" t="n">
        <v>0</v>
      </c>
      <c r="P332" s="170" t="n">
        <f aca="false">O332*H332</f>
        <v>0</v>
      </c>
      <c r="Q332" s="170" t="n">
        <v>0</v>
      </c>
      <c r="R332" s="170" t="n">
        <f aca="false">Q332*H332</f>
        <v>0</v>
      </c>
      <c r="S332" s="170" t="n">
        <v>0</v>
      </c>
      <c r="T332" s="171" t="n">
        <f aca="false">S332*H332</f>
        <v>0</v>
      </c>
      <c r="U332" s="17"/>
      <c r="V332" s="17"/>
      <c r="W332" s="17"/>
      <c r="X332" s="17"/>
      <c r="Y332" s="17"/>
      <c r="Z332" s="17"/>
      <c r="AA332" s="17"/>
      <c r="AB332" s="17"/>
      <c r="AC332" s="17"/>
      <c r="AD332" s="17"/>
      <c r="AE332" s="17"/>
      <c r="AR332" s="172" t="s">
        <v>126</v>
      </c>
      <c r="AT332" s="172" t="s">
        <v>122</v>
      </c>
      <c r="AU332" s="172" t="s">
        <v>80</v>
      </c>
      <c r="AY332" s="3" t="s">
        <v>120</v>
      </c>
      <c r="BE332" s="173" t="n">
        <f aca="false">IF(N332="základní",J332,0)</f>
        <v>0</v>
      </c>
      <c r="BF332" s="173" t="n">
        <f aca="false">IF(N332="snížená",J332,0)</f>
        <v>0</v>
      </c>
      <c r="BG332" s="173" t="n">
        <f aca="false">IF(N332="zákl. přenesená",J332,0)</f>
        <v>0</v>
      </c>
      <c r="BH332" s="173" t="n">
        <f aca="false">IF(N332="sníž. přenesená",J332,0)</f>
        <v>0</v>
      </c>
      <c r="BI332" s="173" t="n">
        <f aca="false">IF(N332="nulová",J332,0)</f>
        <v>0</v>
      </c>
      <c r="BJ332" s="3" t="s">
        <v>78</v>
      </c>
      <c r="BK332" s="173" t="n">
        <f aca="false">ROUND(I332*H332,2)</f>
        <v>0</v>
      </c>
      <c r="BL332" s="3" t="s">
        <v>126</v>
      </c>
      <c r="BM332" s="172" t="s">
        <v>746</v>
      </c>
    </row>
    <row r="333" s="22" customFormat="true" ht="16.5" hidden="false" customHeight="true" outlineLevel="0" collapsed="false">
      <c r="A333" s="17"/>
      <c r="B333" s="160"/>
      <c r="C333" s="161" t="s">
        <v>747</v>
      </c>
      <c r="D333" s="161" t="s">
        <v>122</v>
      </c>
      <c r="E333" s="162" t="s">
        <v>748</v>
      </c>
      <c r="F333" s="163" t="s">
        <v>749</v>
      </c>
      <c r="G333" s="164" t="s">
        <v>125</v>
      </c>
      <c r="H333" s="165" t="n">
        <v>290</v>
      </c>
      <c r="I333" s="166" t="n">
        <v>0</v>
      </c>
      <c r="J333" s="166" t="n">
        <f aca="false">ROUND(I333*H333,2)</f>
        <v>0</v>
      </c>
      <c r="K333" s="167"/>
      <c r="L333" s="18"/>
      <c r="M333" s="168"/>
      <c r="N333" s="169" t="s">
        <v>35</v>
      </c>
      <c r="O333" s="170" t="n">
        <v>0</v>
      </c>
      <c r="P333" s="170" t="n">
        <f aca="false">O333*H333</f>
        <v>0</v>
      </c>
      <c r="Q333" s="170" t="n">
        <v>0</v>
      </c>
      <c r="R333" s="170" t="n">
        <f aca="false">Q333*H333</f>
        <v>0</v>
      </c>
      <c r="S333" s="170" t="n">
        <v>0</v>
      </c>
      <c r="T333" s="171" t="n">
        <f aca="false">S333*H333</f>
        <v>0</v>
      </c>
      <c r="U333" s="17"/>
      <c r="V333" s="17"/>
      <c r="W333" s="17"/>
      <c r="X333" s="17"/>
      <c r="Y333" s="17"/>
      <c r="Z333" s="17"/>
      <c r="AA333" s="17"/>
      <c r="AB333" s="17"/>
      <c r="AC333" s="17"/>
      <c r="AD333" s="17"/>
      <c r="AE333" s="17"/>
      <c r="AR333" s="172" t="s">
        <v>126</v>
      </c>
      <c r="AT333" s="172" t="s">
        <v>122</v>
      </c>
      <c r="AU333" s="172" t="s">
        <v>80</v>
      </c>
      <c r="AY333" s="3" t="s">
        <v>120</v>
      </c>
      <c r="BE333" s="173" t="n">
        <f aca="false">IF(N333="základní",J333,0)</f>
        <v>0</v>
      </c>
      <c r="BF333" s="173" t="n">
        <f aca="false">IF(N333="snížená",J333,0)</f>
        <v>0</v>
      </c>
      <c r="BG333" s="173" t="n">
        <f aca="false">IF(N333="zákl. přenesená",J333,0)</f>
        <v>0</v>
      </c>
      <c r="BH333" s="173" t="n">
        <f aca="false">IF(N333="sníž. přenesená",J333,0)</f>
        <v>0</v>
      </c>
      <c r="BI333" s="173" t="n">
        <f aca="false">IF(N333="nulová",J333,0)</f>
        <v>0</v>
      </c>
      <c r="BJ333" s="3" t="s">
        <v>78</v>
      </c>
      <c r="BK333" s="173" t="n">
        <f aca="false">ROUND(I333*H333,2)</f>
        <v>0</v>
      </c>
      <c r="BL333" s="3" t="s">
        <v>126</v>
      </c>
      <c r="BM333" s="172" t="s">
        <v>750</v>
      </c>
    </row>
    <row r="334" customFormat="false" ht="16.5" hidden="false" customHeight="true" outlineLevel="0" collapsed="false">
      <c r="A334" s="17"/>
      <c r="B334" s="160"/>
      <c r="C334" s="161" t="s">
        <v>751</v>
      </c>
      <c r="D334" s="161" t="s">
        <v>122</v>
      </c>
      <c r="E334" s="162" t="s">
        <v>752</v>
      </c>
      <c r="F334" s="163" t="s">
        <v>753</v>
      </c>
      <c r="G334" s="164" t="s">
        <v>125</v>
      </c>
      <c r="H334" s="165" t="n">
        <v>160</v>
      </c>
      <c r="I334" s="166" t="n">
        <v>0</v>
      </c>
      <c r="J334" s="166" t="n">
        <f aca="false">ROUND(I334*H334,2)</f>
        <v>0</v>
      </c>
      <c r="K334" s="167"/>
      <c r="L334" s="18"/>
      <c r="M334" s="208"/>
      <c r="N334" s="209" t="s">
        <v>35</v>
      </c>
      <c r="O334" s="210" t="n">
        <v>0</v>
      </c>
      <c r="P334" s="210" t="n">
        <f aca="false">O334*H334</f>
        <v>0</v>
      </c>
      <c r="Q334" s="210" t="n">
        <v>0</v>
      </c>
      <c r="R334" s="210" t="n">
        <f aca="false">Q334*H334</f>
        <v>0</v>
      </c>
      <c r="S334" s="210" t="n">
        <v>0</v>
      </c>
      <c r="T334" s="211" t="n">
        <f aca="false">S334*H334</f>
        <v>0</v>
      </c>
      <c r="U334" s="17"/>
      <c r="V334" s="17"/>
      <c r="W334" s="17"/>
      <c r="X334" s="17"/>
      <c r="Y334" s="17"/>
      <c r="Z334" s="17"/>
      <c r="AA334" s="17"/>
      <c r="AB334" s="17"/>
      <c r="AC334" s="17"/>
      <c r="AD334" s="17"/>
      <c r="AE334" s="17"/>
      <c r="AR334" s="172" t="s">
        <v>126</v>
      </c>
      <c r="AT334" s="172" t="s">
        <v>122</v>
      </c>
      <c r="AU334" s="172" t="s">
        <v>80</v>
      </c>
      <c r="AY334" s="3" t="s">
        <v>120</v>
      </c>
      <c r="BE334" s="173" t="n">
        <f aca="false">IF(N334="základní",J334,0)</f>
        <v>0</v>
      </c>
      <c r="BF334" s="173" t="n">
        <f aca="false">IF(N334="snížená",J334,0)</f>
        <v>0</v>
      </c>
      <c r="BG334" s="173" t="n">
        <f aca="false">IF(N334="zákl. přenesená",J334,0)</f>
        <v>0</v>
      </c>
      <c r="BH334" s="173" t="n">
        <f aca="false">IF(N334="sníž. přenesená",J334,0)</f>
        <v>0</v>
      </c>
      <c r="BI334" s="173" t="n">
        <f aca="false">IF(N334="nulová",J334,0)</f>
        <v>0</v>
      </c>
      <c r="BJ334" s="3" t="s">
        <v>78</v>
      </c>
      <c r="BK334" s="173" t="n">
        <f aca="false">ROUND(I334*H334,2)</f>
        <v>0</v>
      </c>
      <c r="BL334" s="3" t="s">
        <v>126</v>
      </c>
      <c r="BM334" s="172" t="s">
        <v>754</v>
      </c>
    </row>
    <row r="335" customFormat="false" ht="6.95" hidden="false" customHeight="true" outlineLevel="0" collapsed="false">
      <c r="A335" s="17"/>
      <c r="B335" s="39"/>
      <c r="C335" s="40"/>
      <c r="D335" s="40"/>
      <c r="E335" s="40"/>
      <c r="F335" s="40"/>
      <c r="G335" s="40"/>
      <c r="H335" s="40"/>
      <c r="I335" s="40"/>
      <c r="J335" s="40"/>
      <c r="K335" s="40"/>
      <c r="L335" s="18"/>
      <c r="M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  <c r="AA335" s="17"/>
      <c r="AB335" s="17"/>
      <c r="AC335" s="17"/>
      <c r="AD335" s="17"/>
      <c r="AE335" s="17"/>
    </row>
  </sheetData>
  <autoFilter ref="C121:K334"/>
  <mergeCells count="9">
    <mergeCell ref="L2:V2"/>
    <mergeCell ref="E7:H7"/>
    <mergeCell ref="E9:H9"/>
    <mergeCell ref="E18:H18"/>
    <mergeCell ref="E27:H27"/>
    <mergeCell ref="E85:H85"/>
    <mergeCell ref="E87:H87"/>
    <mergeCell ref="E112:H112"/>
    <mergeCell ref="E114:H114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M162"/>
  <sheetViews>
    <sheetView windowProtection="fals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2" min="2" style="0" width="1.67515923566879"/>
    <col collapsed="false" hidden="false" max="3" min="3" style="0" width="4.1656050955414"/>
    <col collapsed="false" hidden="false" max="4" min="4" style="0" width="4.3375796178344"/>
    <col collapsed="false" hidden="false" max="5" min="5" style="0" width="17.1656050955414"/>
    <col collapsed="false" hidden="false" max="6" min="6" style="0" width="50.828025477707"/>
    <col collapsed="false" hidden="false" max="7" min="7" style="0" width="7"/>
    <col collapsed="false" hidden="false" max="8" min="8" style="0" width="11.5031847133758"/>
    <col collapsed="false" hidden="false" max="10" min="9" style="0" width="20.1656050955414"/>
    <col collapsed="false" hidden="true" max="11" min="11" style="0" width="0"/>
    <col collapsed="false" hidden="false" max="12" min="12" style="0" width="9.3375796178344"/>
    <col collapsed="false" hidden="true" max="21" min="13" style="0" width="0"/>
    <col collapsed="false" hidden="false" max="22" min="22" style="0" width="12.3375796178344"/>
    <col collapsed="false" hidden="false" max="23" min="23" style="0" width="16.3375796178344"/>
    <col collapsed="false" hidden="false" max="24" min="24" style="0" width="12.3375796178344"/>
    <col collapsed="false" hidden="false" max="25" min="25" style="0" width="15"/>
    <col collapsed="false" hidden="false" max="26" min="26" style="0" width="11"/>
    <col collapsed="false" hidden="false" max="27" min="27" style="0" width="15"/>
    <col collapsed="false" hidden="false" max="28" min="28" style="0" width="16.3375796178344"/>
    <col collapsed="false" hidden="false" max="29" min="29" style="0" width="11"/>
    <col collapsed="false" hidden="false" max="30" min="30" style="0" width="15"/>
    <col collapsed="false" hidden="false" max="31" min="31" style="0" width="16.3375796178344"/>
    <col collapsed="false" hidden="false" max="43" min="32" style="0" width="8.5031847133758"/>
    <col collapsed="false" hidden="true" max="65" min="44" style="0" width="0"/>
    <col collapsed="false" hidden="false" max="1025" min="66" style="0" width="8.5031847133758"/>
  </cols>
  <sheetData>
    <row r="1" customFormat="false" ht="12.8" hidden="false" customHeight="false" outlineLevel="0" collapsed="false">
      <c r="A1" s="99"/>
    </row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89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80</v>
      </c>
    </row>
    <row r="4" customFormat="false" ht="24.95" hidden="false" customHeight="true" outlineLevel="0" collapsed="false">
      <c r="B4" s="6"/>
      <c r="D4" s="7" t="s">
        <v>94</v>
      </c>
      <c r="L4" s="6"/>
      <c r="M4" s="100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3" t="s">
        <v>13</v>
      </c>
      <c r="L6" s="6"/>
    </row>
    <row r="7" customFormat="false" ht="16.5" hidden="false" customHeight="true" outlineLevel="0" collapsed="false">
      <c r="B7" s="6"/>
      <c r="E7" s="101" t="str">
        <f aca="false">'Rekapitulace stavby'!K6</f>
        <v>La-park u kd-úprava</v>
      </c>
      <c r="F7" s="101"/>
      <c r="G7" s="101"/>
      <c r="H7" s="101"/>
      <c r="L7" s="6"/>
    </row>
    <row r="8" s="22" customFormat="true" ht="12" hidden="false" customHeight="true" outlineLevel="0" collapsed="false">
      <c r="A8" s="17"/>
      <c r="B8" s="18"/>
      <c r="C8" s="17"/>
      <c r="D8" s="13" t="s">
        <v>95</v>
      </c>
      <c r="E8" s="17"/>
      <c r="F8" s="17"/>
      <c r="G8" s="17"/>
      <c r="H8" s="17"/>
      <c r="I8" s="17"/>
      <c r="J8" s="17"/>
      <c r="K8" s="17"/>
      <c r="L8" s="34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</row>
    <row r="9" s="22" customFormat="true" ht="27" hidden="false" customHeight="true" outlineLevel="0" collapsed="false">
      <c r="A9" s="17"/>
      <c r="B9" s="18"/>
      <c r="C9" s="17"/>
      <c r="D9" s="17"/>
      <c r="E9" s="48" t="s">
        <v>755</v>
      </c>
      <c r="F9" s="48"/>
      <c r="G9" s="48"/>
      <c r="H9" s="48"/>
      <c r="I9" s="17"/>
      <c r="J9" s="17"/>
      <c r="K9" s="17"/>
      <c r="L9" s="34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="22" customFormat="true" ht="12.8" hidden="false" customHeight="false" outlineLevel="0" collapsed="false">
      <c r="A10" s="17"/>
      <c r="B10" s="18"/>
      <c r="C10" s="17"/>
      <c r="D10" s="17"/>
      <c r="E10" s="17"/>
      <c r="F10" s="17"/>
      <c r="G10" s="17"/>
      <c r="H10" s="17"/>
      <c r="I10" s="17"/>
      <c r="J10" s="17"/>
      <c r="K10" s="17"/>
      <c r="L10" s="34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</row>
    <row r="11" customFormat="false" ht="12" hidden="false" customHeight="true" outlineLevel="0" collapsed="false">
      <c r="A11" s="17"/>
      <c r="B11" s="18"/>
      <c r="C11" s="17"/>
      <c r="D11" s="13" t="s">
        <v>15</v>
      </c>
      <c r="E11" s="17"/>
      <c r="F11" s="14"/>
      <c r="G11" s="17"/>
      <c r="H11" s="17"/>
      <c r="I11" s="13" t="s">
        <v>16</v>
      </c>
      <c r="J11" s="14"/>
      <c r="K11" s="17"/>
      <c r="L11" s="34"/>
      <c r="M11" s="22"/>
      <c r="N11" s="22"/>
      <c r="O11" s="22"/>
      <c r="P11" s="22"/>
      <c r="Q11" s="22"/>
      <c r="R11" s="22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</row>
    <row r="12" customFormat="false" ht="12" hidden="false" customHeight="true" outlineLevel="0" collapsed="false">
      <c r="A12" s="17"/>
      <c r="B12" s="18"/>
      <c r="C12" s="17"/>
      <c r="D12" s="13" t="s">
        <v>17</v>
      </c>
      <c r="E12" s="17"/>
      <c r="F12" s="14" t="s">
        <v>18</v>
      </c>
      <c r="G12" s="17"/>
      <c r="H12" s="17"/>
      <c r="I12" s="13" t="s">
        <v>19</v>
      </c>
      <c r="J12" s="102" t="str">
        <f aca="false">'Rekapitulace stavby'!AN8</f>
        <v>21. 4. 2020</v>
      </c>
      <c r="K12" s="17"/>
      <c r="L12" s="34"/>
      <c r="M12" s="22"/>
      <c r="N12" s="22"/>
      <c r="O12" s="22"/>
      <c r="P12" s="22"/>
      <c r="Q12" s="22"/>
      <c r="R12" s="22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</row>
    <row r="13" customFormat="false" ht="10.8" hidden="false" customHeight="true" outlineLevel="0" collapsed="false">
      <c r="A13" s="17"/>
      <c r="B13" s="18"/>
      <c r="C13" s="17"/>
      <c r="D13" s="17"/>
      <c r="E13" s="17"/>
      <c r="F13" s="17"/>
      <c r="G13" s="17"/>
      <c r="H13" s="17"/>
      <c r="I13" s="17"/>
      <c r="J13" s="17"/>
      <c r="K13" s="17"/>
      <c r="L13" s="34"/>
      <c r="M13" s="22"/>
      <c r="N13" s="22"/>
      <c r="O13" s="22"/>
      <c r="P13" s="22"/>
      <c r="Q13" s="22"/>
      <c r="R13" s="22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</row>
    <row r="14" customFormat="false" ht="12" hidden="false" customHeight="true" outlineLevel="0" collapsed="false">
      <c r="A14" s="17"/>
      <c r="B14" s="18"/>
      <c r="C14" s="17"/>
      <c r="D14" s="13" t="s">
        <v>21</v>
      </c>
      <c r="E14" s="17"/>
      <c r="F14" s="17"/>
      <c r="G14" s="17"/>
      <c r="H14" s="17"/>
      <c r="I14" s="13" t="s">
        <v>22</v>
      </c>
      <c r="J14" s="14" t="str">
        <f aca="false">IF('Rekapitulace stavby'!AN10="","",'Rekapitulace stavby'!AN10)</f>
        <v/>
      </c>
      <c r="K14" s="17"/>
      <c r="L14" s="34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customFormat="false" ht="18" hidden="false" customHeight="true" outlineLevel="0" collapsed="false">
      <c r="A15" s="17"/>
      <c r="B15" s="18"/>
      <c r="C15" s="17"/>
      <c r="D15" s="17"/>
      <c r="E15" s="14" t="str">
        <f aca="false">IF('Rekapitulace stavby'!E11="","",'Rekapitulace stavby'!E11)</f>
        <v> </v>
      </c>
      <c r="F15" s="17"/>
      <c r="G15" s="17"/>
      <c r="H15" s="17"/>
      <c r="I15" s="13" t="s">
        <v>24</v>
      </c>
      <c r="J15" s="14" t="inlineStr">
        <f aca="false">IF('Rekapitulace stavby'!AN11="","",'Rekapitulace stavby'!AN11)</f>
        <is>
          <t/>
        </is>
      </c>
      <c r="K15" s="17"/>
      <c r="L15" s="34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</row>
    <row r="16" customFormat="false" ht="6.95" hidden="false" customHeight="true" outlineLevel="0" collapsed="false">
      <c r="A16" s="17"/>
      <c r="B16" s="18"/>
      <c r="C16" s="17"/>
      <c r="D16" s="17"/>
      <c r="E16" s="17"/>
      <c r="F16" s="17"/>
      <c r="G16" s="17"/>
      <c r="H16" s="17"/>
      <c r="I16" s="17"/>
      <c r="J16" s="17"/>
      <c r="K16" s="17"/>
      <c r="L16" s="34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</row>
    <row r="17" customFormat="false" ht="12" hidden="false" customHeight="true" outlineLevel="0" collapsed="false">
      <c r="A17" s="17"/>
      <c r="B17" s="18"/>
      <c r="C17" s="17"/>
      <c r="D17" s="13" t="s">
        <v>25</v>
      </c>
      <c r="E17" s="17"/>
      <c r="F17" s="17"/>
      <c r="G17" s="17"/>
      <c r="H17" s="17"/>
      <c r="I17" s="13" t="s">
        <v>22</v>
      </c>
      <c r="J17" s="14" t="n">
        <f aca="false">'Rekapitulace stavby'!AN13</f>
        <v>0</v>
      </c>
      <c r="K17" s="17"/>
      <c r="L17" s="34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</row>
    <row r="18" customFormat="false" ht="18" hidden="false" customHeight="true" outlineLevel="0" collapsed="false">
      <c r="A18" s="17"/>
      <c r="B18" s="18"/>
      <c r="C18" s="17"/>
      <c r="D18" s="17"/>
      <c r="E18" s="10" t="str">
        <f aca="false">'Rekapitulace stavby'!E14</f>
        <v> </v>
      </c>
      <c r="F18" s="10"/>
      <c r="G18" s="10"/>
      <c r="H18" s="10"/>
      <c r="I18" s="13" t="s">
        <v>24</v>
      </c>
      <c r="J18" s="14" t="inlineStr">
        <f aca="false">'Rekapitulace stavby'!AN14</f>
        <is>
          <t/>
        </is>
      </c>
      <c r="K18" s="17"/>
      <c r="L18" s="34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</row>
    <row r="19" customFormat="false" ht="6.95" hidden="false" customHeight="true" outlineLevel="0" collapsed="false">
      <c r="A19" s="17"/>
      <c r="B19" s="18"/>
      <c r="C19" s="17"/>
      <c r="D19" s="17"/>
      <c r="E19" s="17"/>
      <c r="F19" s="17"/>
      <c r="G19" s="17"/>
      <c r="H19" s="17"/>
      <c r="I19" s="17"/>
      <c r="J19" s="17"/>
      <c r="K19" s="17"/>
      <c r="L19" s="34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</row>
    <row r="20" customFormat="false" ht="12" hidden="false" customHeight="true" outlineLevel="0" collapsed="false">
      <c r="A20" s="17"/>
      <c r="B20" s="18"/>
      <c r="C20" s="17"/>
      <c r="D20" s="13" t="s">
        <v>26</v>
      </c>
      <c r="E20" s="17"/>
      <c r="F20" s="17"/>
      <c r="G20" s="17"/>
      <c r="H20" s="17"/>
      <c r="I20" s="13" t="s">
        <v>22</v>
      </c>
      <c r="J20" s="14" t="str">
        <f aca="false">IF('Rekapitulace stavby'!AN16="","",'Rekapitulace stavby'!AN16)</f>
        <v/>
      </c>
      <c r="K20" s="17"/>
      <c r="L20" s="34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</row>
    <row r="21" customFormat="false" ht="18" hidden="false" customHeight="true" outlineLevel="0" collapsed="false">
      <c r="A21" s="17"/>
      <c r="B21" s="18"/>
      <c r="C21" s="17"/>
      <c r="D21" s="17"/>
      <c r="E21" s="14" t="str">
        <f aca="false">IF('Rekapitulace stavby'!E17="","",'Rekapitulace stavby'!E17)</f>
        <v> </v>
      </c>
      <c r="F21" s="17"/>
      <c r="G21" s="17"/>
      <c r="H21" s="17"/>
      <c r="I21" s="13" t="s">
        <v>24</v>
      </c>
      <c r="J21" s="14" t="inlineStr">
        <f aca="false">IF('Rekapitulace stavby'!AN17="","",'Rekapitulace stavby'!AN17)</f>
        <is>
          <t/>
        </is>
      </c>
      <c r="K21" s="17"/>
      <c r="L21" s="34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</row>
    <row r="22" customFormat="false" ht="6.95" hidden="false" customHeight="true" outlineLevel="0" collapsed="false">
      <c r="A22" s="17"/>
      <c r="B22" s="18"/>
      <c r="C22" s="17"/>
      <c r="D22" s="17"/>
      <c r="E22" s="17"/>
      <c r="F22" s="17"/>
      <c r="G22" s="17"/>
      <c r="H22" s="17"/>
      <c r="I22" s="17"/>
      <c r="J22" s="17"/>
      <c r="K22" s="17"/>
      <c r="L22" s="34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</row>
    <row r="23" customFormat="false" ht="12" hidden="false" customHeight="true" outlineLevel="0" collapsed="false">
      <c r="A23" s="17"/>
      <c r="B23" s="18"/>
      <c r="C23" s="17"/>
      <c r="D23" s="13" t="s">
        <v>28</v>
      </c>
      <c r="E23" s="17"/>
      <c r="F23" s="17"/>
      <c r="G23" s="17"/>
      <c r="H23" s="17"/>
      <c r="I23" s="13" t="s">
        <v>22</v>
      </c>
      <c r="J23" s="14"/>
      <c r="K23" s="17"/>
      <c r="L23" s="34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</row>
    <row r="24" customFormat="false" ht="18" hidden="false" customHeight="true" outlineLevel="0" collapsed="false">
      <c r="A24" s="17"/>
      <c r="B24" s="18"/>
      <c r="C24" s="17"/>
      <c r="D24" s="17"/>
      <c r="E24" s="14" t="s">
        <v>97</v>
      </c>
      <c r="F24" s="17"/>
      <c r="G24" s="17"/>
      <c r="H24" s="17"/>
      <c r="I24" s="13" t="s">
        <v>24</v>
      </c>
      <c r="J24" s="14"/>
      <c r="K24" s="17"/>
      <c r="L24" s="34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</row>
    <row r="25" customFormat="false" ht="6.95" hidden="false" customHeight="true" outlineLevel="0" collapsed="false">
      <c r="A25" s="17"/>
      <c r="B25" s="18"/>
      <c r="C25" s="17"/>
      <c r="D25" s="17"/>
      <c r="E25" s="17"/>
      <c r="F25" s="17"/>
      <c r="G25" s="17"/>
      <c r="H25" s="17"/>
      <c r="I25" s="17"/>
      <c r="J25" s="17"/>
      <c r="K25" s="17"/>
      <c r="L25" s="34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</row>
    <row r="26" customFormat="false" ht="12" hidden="false" customHeight="true" outlineLevel="0" collapsed="false">
      <c r="A26" s="17"/>
      <c r="B26" s="18"/>
      <c r="C26" s="17"/>
      <c r="D26" s="13" t="s">
        <v>29</v>
      </c>
      <c r="E26" s="17"/>
      <c r="F26" s="17"/>
      <c r="G26" s="17"/>
      <c r="H26" s="17"/>
      <c r="I26" s="17"/>
      <c r="J26" s="17"/>
      <c r="K26" s="17"/>
      <c r="L26" s="34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</row>
    <row r="27" s="106" customFormat="true" ht="16.5" hidden="false" customHeight="true" outlineLevel="0" collapsed="false">
      <c r="A27" s="103"/>
      <c r="B27" s="104"/>
      <c r="C27" s="103"/>
      <c r="D27" s="103"/>
      <c r="E27" s="15"/>
      <c r="F27" s="15"/>
      <c r="G27" s="15"/>
      <c r="H27" s="15"/>
      <c r="I27" s="103"/>
      <c r="J27" s="103"/>
      <c r="K27" s="103"/>
      <c r="L27" s="105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</row>
    <row r="28" s="22" customFormat="true" ht="6.95" hidden="false" customHeight="true" outlineLevel="0" collapsed="false">
      <c r="A28" s="17"/>
      <c r="B28" s="18"/>
      <c r="C28" s="17"/>
      <c r="D28" s="17"/>
      <c r="E28" s="17"/>
      <c r="F28" s="17"/>
      <c r="G28" s="17"/>
      <c r="H28" s="17"/>
      <c r="I28" s="17"/>
      <c r="J28" s="17"/>
      <c r="K28" s="17"/>
      <c r="L28" s="34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</row>
    <row r="29" customFormat="false" ht="6.95" hidden="false" customHeight="true" outlineLevel="0" collapsed="false">
      <c r="A29" s="17"/>
      <c r="B29" s="18"/>
      <c r="C29" s="17"/>
      <c r="D29" s="67"/>
      <c r="E29" s="67"/>
      <c r="F29" s="67"/>
      <c r="G29" s="67"/>
      <c r="H29" s="67"/>
      <c r="I29" s="67"/>
      <c r="J29" s="67"/>
      <c r="K29" s="67"/>
      <c r="L29" s="34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</row>
    <row r="30" customFormat="false" ht="25.45" hidden="false" customHeight="true" outlineLevel="0" collapsed="false">
      <c r="A30" s="17"/>
      <c r="B30" s="18"/>
      <c r="C30" s="17"/>
      <c r="D30" s="107" t="s">
        <v>30</v>
      </c>
      <c r="E30" s="17"/>
      <c r="F30" s="17"/>
      <c r="G30" s="17"/>
      <c r="H30" s="17"/>
      <c r="I30" s="17"/>
      <c r="J30" s="108" t="n">
        <f aca="false">ROUND(J122, 2)</f>
        <v>0</v>
      </c>
      <c r="K30" s="17"/>
      <c r="L30" s="34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</row>
    <row r="31" customFormat="false" ht="6.95" hidden="false" customHeight="true" outlineLevel="0" collapsed="false">
      <c r="A31" s="17"/>
      <c r="B31" s="18"/>
      <c r="C31" s="17"/>
      <c r="D31" s="67"/>
      <c r="E31" s="67"/>
      <c r="F31" s="67"/>
      <c r="G31" s="67"/>
      <c r="H31" s="67"/>
      <c r="I31" s="67"/>
      <c r="J31" s="67"/>
      <c r="K31" s="67"/>
      <c r="L31" s="34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</row>
    <row r="32" customFormat="false" ht="14.4" hidden="false" customHeight="true" outlineLevel="0" collapsed="false">
      <c r="A32" s="17"/>
      <c r="B32" s="18"/>
      <c r="C32" s="17"/>
      <c r="D32" s="17"/>
      <c r="E32" s="17"/>
      <c r="F32" s="109" t="s">
        <v>32</v>
      </c>
      <c r="G32" s="17"/>
      <c r="H32" s="17"/>
      <c r="I32" s="109" t="s">
        <v>31</v>
      </c>
      <c r="J32" s="109" t="s">
        <v>33</v>
      </c>
      <c r="K32" s="17"/>
      <c r="L32" s="34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</row>
    <row r="33" customFormat="false" ht="14.4" hidden="false" customHeight="true" outlineLevel="0" collapsed="false">
      <c r="A33" s="17"/>
      <c r="B33" s="18"/>
      <c r="C33" s="17"/>
      <c r="D33" s="110" t="s">
        <v>34</v>
      </c>
      <c r="E33" s="13" t="s">
        <v>35</v>
      </c>
      <c r="F33" s="111" t="n">
        <f aca="false">ROUND((SUM(BE122:BE161)),  2)</f>
        <v>0</v>
      </c>
      <c r="G33" s="17"/>
      <c r="H33" s="17"/>
      <c r="I33" s="112" t="n">
        <v>0.21</v>
      </c>
      <c r="J33" s="111" t="n">
        <f aca="false">ROUND(((SUM(BE122:BE161))*I33),  2)</f>
        <v>0</v>
      </c>
      <c r="K33" s="17"/>
      <c r="L33" s="34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</row>
    <row r="34" customFormat="false" ht="14.4" hidden="false" customHeight="true" outlineLevel="0" collapsed="false">
      <c r="A34" s="17"/>
      <c r="B34" s="18"/>
      <c r="C34" s="17"/>
      <c r="D34" s="17"/>
      <c r="E34" s="13" t="s">
        <v>36</v>
      </c>
      <c r="F34" s="111" t="n">
        <f aca="false">ROUND((SUM(BF122:BF161)),  2)</f>
        <v>0</v>
      </c>
      <c r="G34" s="17"/>
      <c r="H34" s="17"/>
      <c r="I34" s="112" t="n">
        <v>0.15</v>
      </c>
      <c r="J34" s="111" t="n">
        <f aca="false">ROUND(((SUM(BF122:BF161))*I34),  2)</f>
        <v>0</v>
      </c>
      <c r="K34" s="17"/>
      <c r="L34" s="34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</row>
    <row r="35" customFormat="false" ht="14.4" hidden="true" customHeight="true" outlineLevel="0" collapsed="false">
      <c r="A35" s="17"/>
      <c r="B35" s="18"/>
      <c r="C35" s="17"/>
      <c r="D35" s="17"/>
      <c r="E35" s="13" t="s">
        <v>37</v>
      </c>
      <c r="F35" s="111" t="n">
        <f aca="false">ROUND((SUM(BG122:BG161)),  2)</f>
        <v>0</v>
      </c>
      <c r="G35" s="17"/>
      <c r="H35" s="17"/>
      <c r="I35" s="112" t="n">
        <v>0.21</v>
      </c>
      <c r="J35" s="111" t="n">
        <f aca="false">0</f>
        <v>0</v>
      </c>
      <c r="K35" s="17"/>
      <c r="L35" s="34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</row>
    <row r="36" customFormat="false" ht="14.4" hidden="true" customHeight="true" outlineLevel="0" collapsed="false">
      <c r="A36" s="17"/>
      <c r="B36" s="18"/>
      <c r="C36" s="17"/>
      <c r="D36" s="17"/>
      <c r="E36" s="13" t="s">
        <v>38</v>
      </c>
      <c r="F36" s="111" t="n">
        <f aca="false">ROUND((SUM(BH122:BH161)),  2)</f>
        <v>0</v>
      </c>
      <c r="G36" s="17"/>
      <c r="H36" s="17"/>
      <c r="I36" s="112" t="n">
        <v>0.15</v>
      </c>
      <c r="J36" s="111" t="n">
        <f aca="false">0</f>
        <v>0</v>
      </c>
      <c r="K36" s="17"/>
      <c r="L36" s="34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</row>
    <row r="37" customFormat="false" ht="14.4" hidden="true" customHeight="true" outlineLevel="0" collapsed="false">
      <c r="A37" s="17"/>
      <c r="B37" s="18"/>
      <c r="C37" s="17"/>
      <c r="D37" s="17"/>
      <c r="E37" s="13" t="s">
        <v>39</v>
      </c>
      <c r="F37" s="111" t="n">
        <f aca="false">ROUND((SUM(BI122:BI161)),  2)</f>
        <v>0</v>
      </c>
      <c r="G37" s="17"/>
      <c r="H37" s="17"/>
      <c r="I37" s="112" t="n">
        <v>0</v>
      </c>
      <c r="J37" s="111" t="n">
        <f aca="false">0</f>
        <v>0</v>
      </c>
      <c r="K37" s="17"/>
      <c r="L37" s="34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</row>
    <row r="38" customFormat="false" ht="6.95" hidden="false" customHeight="true" outlineLevel="0" collapsed="false">
      <c r="A38" s="17"/>
      <c r="B38" s="18"/>
      <c r="C38" s="17"/>
      <c r="D38" s="17"/>
      <c r="E38" s="17"/>
      <c r="F38" s="17"/>
      <c r="G38" s="17"/>
      <c r="H38" s="17"/>
      <c r="I38" s="17"/>
      <c r="J38" s="17"/>
      <c r="K38" s="17"/>
      <c r="L38" s="34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</row>
    <row r="39" customFormat="false" ht="25.45" hidden="false" customHeight="true" outlineLevel="0" collapsed="false">
      <c r="A39" s="17"/>
      <c r="B39" s="18"/>
      <c r="C39" s="113"/>
      <c r="D39" s="114" t="s">
        <v>40</v>
      </c>
      <c r="E39" s="58"/>
      <c r="F39" s="58"/>
      <c r="G39" s="115" t="s">
        <v>41</v>
      </c>
      <c r="H39" s="116" t="s">
        <v>42</v>
      </c>
      <c r="I39" s="58"/>
      <c r="J39" s="117" t="n">
        <f aca="false">SUM(J30:J37)</f>
        <v>0</v>
      </c>
      <c r="K39" s="118"/>
      <c r="L39" s="34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</row>
    <row r="40" customFormat="false" ht="14.4" hidden="false" customHeight="true" outlineLevel="0" collapsed="false">
      <c r="A40" s="17"/>
      <c r="B40" s="18"/>
      <c r="C40" s="17"/>
      <c r="D40" s="17"/>
      <c r="E40" s="17"/>
      <c r="F40" s="17"/>
      <c r="G40" s="17"/>
      <c r="H40" s="17"/>
      <c r="I40" s="17"/>
      <c r="J40" s="17"/>
      <c r="K40" s="17"/>
      <c r="L40" s="34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2" customFormat="true" ht="14.4" hidden="false" customHeight="true" outlineLevel="0" collapsed="false">
      <c r="B50" s="34"/>
      <c r="D50" s="35" t="s">
        <v>43</v>
      </c>
      <c r="E50" s="36"/>
      <c r="F50" s="36"/>
      <c r="G50" s="35" t="s">
        <v>44</v>
      </c>
      <c r="H50" s="36"/>
      <c r="I50" s="36"/>
      <c r="J50" s="36"/>
      <c r="K50" s="36"/>
      <c r="L50" s="34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2" customFormat="true" ht="12.8" hidden="false" customHeight="false" outlineLevel="0" collapsed="false">
      <c r="A61" s="17"/>
      <c r="B61" s="18"/>
      <c r="C61" s="17"/>
      <c r="D61" s="37" t="s">
        <v>45</v>
      </c>
      <c r="E61" s="20"/>
      <c r="F61" s="119" t="s">
        <v>46</v>
      </c>
      <c r="G61" s="37" t="s">
        <v>45</v>
      </c>
      <c r="H61" s="20"/>
      <c r="I61" s="20"/>
      <c r="J61" s="120" t="s">
        <v>46</v>
      </c>
      <c r="K61" s="20"/>
      <c r="L61" s="34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2" customFormat="true" ht="12.8" hidden="false" customHeight="false" outlineLevel="0" collapsed="false">
      <c r="A65" s="17"/>
      <c r="B65" s="18"/>
      <c r="C65" s="17"/>
      <c r="D65" s="35" t="s">
        <v>47</v>
      </c>
      <c r="E65" s="38"/>
      <c r="F65" s="38"/>
      <c r="G65" s="35" t="s">
        <v>48</v>
      </c>
      <c r="H65" s="38"/>
      <c r="I65" s="38"/>
      <c r="J65" s="38"/>
      <c r="K65" s="38"/>
      <c r="L65" s="34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2" customFormat="true" ht="12.8" hidden="false" customHeight="false" outlineLevel="0" collapsed="false">
      <c r="A76" s="17"/>
      <c r="B76" s="18"/>
      <c r="C76" s="17"/>
      <c r="D76" s="37" t="s">
        <v>45</v>
      </c>
      <c r="E76" s="20"/>
      <c r="F76" s="119" t="s">
        <v>46</v>
      </c>
      <c r="G76" s="37" t="s">
        <v>45</v>
      </c>
      <c r="H76" s="20"/>
      <c r="I76" s="20"/>
      <c r="J76" s="120" t="s">
        <v>46</v>
      </c>
      <c r="K76" s="20"/>
      <c r="L76" s="34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</row>
    <row r="77" customFormat="false" ht="14.4" hidden="false" customHeight="true" outlineLevel="0" collapsed="false">
      <c r="A77" s="17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34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</row>
    <row r="81" s="22" customFormat="true" ht="6.95" hidden="false" customHeight="true" outlineLevel="0" collapsed="false">
      <c r="A81" s="17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34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</row>
    <row r="82" customFormat="false" ht="24.95" hidden="false" customHeight="true" outlineLevel="0" collapsed="false">
      <c r="A82" s="17"/>
      <c r="B82" s="18"/>
      <c r="C82" s="7" t="s">
        <v>98</v>
      </c>
      <c r="D82" s="17"/>
      <c r="E82" s="17"/>
      <c r="F82" s="17"/>
      <c r="G82" s="17"/>
      <c r="H82" s="17"/>
      <c r="I82" s="17"/>
      <c r="J82" s="17"/>
      <c r="K82" s="17"/>
      <c r="L82" s="34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</row>
    <row r="83" customFormat="false" ht="6.95" hidden="false" customHeight="true" outlineLevel="0" collapsed="false">
      <c r="A83" s="17"/>
      <c r="B83" s="18"/>
      <c r="C83" s="17"/>
      <c r="D83" s="17"/>
      <c r="E83" s="17"/>
      <c r="F83" s="17"/>
      <c r="G83" s="17"/>
      <c r="H83" s="17"/>
      <c r="I83" s="17"/>
      <c r="J83" s="17"/>
      <c r="K83" s="17"/>
      <c r="L83" s="34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</row>
    <row r="84" customFormat="false" ht="12" hidden="false" customHeight="true" outlineLevel="0" collapsed="false">
      <c r="A84" s="17"/>
      <c r="B84" s="18"/>
      <c r="C84" s="13" t="s">
        <v>13</v>
      </c>
      <c r="D84" s="17"/>
      <c r="E84" s="17"/>
      <c r="F84" s="17"/>
      <c r="G84" s="17"/>
      <c r="H84" s="17"/>
      <c r="I84" s="17"/>
      <c r="J84" s="17"/>
      <c r="K84" s="17"/>
      <c r="L84" s="34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</row>
    <row r="85" customFormat="false" ht="16.5" hidden="false" customHeight="true" outlineLevel="0" collapsed="false">
      <c r="A85" s="17"/>
      <c r="B85" s="18"/>
      <c r="C85" s="17"/>
      <c r="D85" s="17"/>
      <c r="E85" s="101" t="str">
        <f aca="false">E7</f>
        <v>La-park u kd-úprava</v>
      </c>
      <c r="F85" s="101"/>
      <c r="G85" s="101"/>
      <c r="H85" s="101"/>
      <c r="I85" s="17"/>
      <c r="J85" s="17"/>
      <c r="K85" s="17"/>
      <c r="L85" s="34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</row>
    <row r="86" customFormat="false" ht="12" hidden="false" customHeight="true" outlineLevel="0" collapsed="false">
      <c r="A86" s="17"/>
      <c r="B86" s="18"/>
      <c r="C86" s="13" t="s">
        <v>95</v>
      </c>
      <c r="D86" s="17"/>
      <c r="E86" s="17"/>
      <c r="F86" s="17"/>
      <c r="G86" s="17"/>
      <c r="H86" s="17"/>
      <c r="I86" s="17"/>
      <c r="J86" s="17"/>
      <c r="K86" s="17"/>
      <c r="L86" s="34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</row>
    <row r="87" customFormat="false" ht="27" hidden="false" customHeight="true" outlineLevel="0" collapsed="false">
      <c r="A87" s="17"/>
      <c r="B87" s="18"/>
      <c r="C87" s="17"/>
      <c r="D87" s="17"/>
      <c r="E87" s="48" t="str">
        <f aca="false">E9</f>
        <v>20200211-4aa - SO 04 - MOBILIÁŘ A DROBNÁ ARCHITEKTURA-úprava</v>
      </c>
      <c r="F87" s="48"/>
      <c r="G87" s="48"/>
      <c r="H87" s="48"/>
      <c r="I87" s="17"/>
      <c r="J87" s="17"/>
      <c r="K87" s="17"/>
      <c r="L87" s="34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</row>
    <row r="88" customFormat="false" ht="6.95" hidden="false" customHeight="true" outlineLevel="0" collapsed="false">
      <c r="A88" s="17"/>
      <c r="B88" s="18"/>
      <c r="C88" s="17"/>
      <c r="D88" s="17"/>
      <c r="E88" s="17"/>
      <c r="F88" s="17"/>
      <c r="G88" s="17"/>
      <c r="H88" s="17"/>
      <c r="I88" s="17"/>
      <c r="J88" s="17"/>
      <c r="K88" s="17"/>
      <c r="L88" s="34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</row>
    <row r="89" customFormat="false" ht="12" hidden="false" customHeight="true" outlineLevel="0" collapsed="false">
      <c r="A89" s="17"/>
      <c r="B89" s="18"/>
      <c r="C89" s="13" t="s">
        <v>17</v>
      </c>
      <c r="D89" s="17"/>
      <c r="E89" s="17"/>
      <c r="F89" s="14" t="str">
        <f aca="false">F12</f>
        <v>Lanškroun</v>
      </c>
      <c r="G89" s="17"/>
      <c r="H89" s="17"/>
      <c r="I89" s="13" t="s">
        <v>19</v>
      </c>
      <c r="J89" s="102" t="str">
        <f aca="false">IF(J12="","",J12)</f>
        <v>21. 4. 2020</v>
      </c>
      <c r="K89" s="17"/>
      <c r="L89" s="34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</row>
    <row r="90" customFormat="false" ht="6.95" hidden="false" customHeight="true" outlineLevel="0" collapsed="false">
      <c r="A90" s="17"/>
      <c r="B90" s="18"/>
      <c r="C90" s="17"/>
      <c r="D90" s="17"/>
      <c r="E90" s="17"/>
      <c r="F90" s="17"/>
      <c r="G90" s="17"/>
      <c r="H90" s="17"/>
      <c r="I90" s="17"/>
      <c r="J90" s="17"/>
      <c r="K90" s="17"/>
      <c r="L90" s="34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</row>
    <row r="91" customFormat="false" ht="15.15" hidden="false" customHeight="true" outlineLevel="0" collapsed="false">
      <c r="A91" s="17"/>
      <c r="B91" s="18"/>
      <c r="C91" s="13" t="s">
        <v>21</v>
      </c>
      <c r="D91" s="17"/>
      <c r="E91" s="17"/>
      <c r="F91" s="14" t="str">
        <f aca="false">E15</f>
        <v> </v>
      </c>
      <c r="G91" s="17"/>
      <c r="H91" s="17"/>
      <c r="I91" s="13" t="s">
        <v>26</v>
      </c>
      <c r="J91" s="121" t="str">
        <f aca="false">E21</f>
        <v> </v>
      </c>
      <c r="K91" s="17"/>
      <c r="L91" s="34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</row>
    <row r="92" customFormat="false" ht="15.15" hidden="false" customHeight="true" outlineLevel="0" collapsed="false">
      <c r="A92" s="17"/>
      <c r="B92" s="18"/>
      <c r="C92" s="13" t="s">
        <v>25</v>
      </c>
      <c r="D92" s="17"/>
      <c r="E92" s="17"/>
      <c r="F92" s="14" t="str">
        <f aca="false">IF(E18="","",E18)</f>
        <v> </v>
      </c>
      <c r="G92" s="17"/>
      <c r="H92" s="17"/>
      <c r="I92" s="13" t="s">
        <v>28</v>
      </c>
      <c r="J92" s="121" t="str">
        <f aca="false">E24</f>
        <v>Ing. Ivana Smolová</v>
      </c>
      <c r="K92" s="17"/>
      <c r="L92" s="34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</row>
    <row r="93" customFormat="false" ht="10.3" hidden="false" customHeight="true" outlineLevel="0" collapsed="false">
      <c r="A93" s="17"/>
      <c r="B93" s="18"/>
      <c r="C93" s="17"/>
      <c r="D93" s="17"/>
      <c r="E93" s="17"/>
      <c r="F93" s="17"/>
      <c r="G93" s="17"/>
      <c r="H93" s="17"/>
      <c r="I93" s="17"/>
      <c r="J93" s="17"/>
      <c r="K93" s="17"/>
      <c r="L93" s="34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</row>
    <row r="94" customFormat="false" ht="29.3" hidden="false" customHeight="true" outlineLevel="0" collapsed="false">
      <c r="A94" s="17"/>
      <c r="B94" s="18"/>
      <c r="C94" s="122" t="s">
        <v>99</v>
      </c>
      <c r="D94" s="113"/>
      <c r="E94" s="113"/>
      <c r="F94" s="113"/>
      <c r="G94" s="113"/>
      <c r="H94" s="113"/>
      <c r="I94" s="113"/>
      <c r="J94" s="123" t="s">
        <v>100</v>
      </c>
      <c r="K94" s="113"/>
      <c r="L94" s="34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</row>
    <row r="95" customFormat="false" ht="10.3" hidden="false" customHeight="true" outlineLevel="0" collapsed="false">
      <c r="A95" s="17"/>
      <c r="B95" s="18"/>
      <c r="C95" s="17"/>
      <c r="D95" s="17"/>
      <c r="E95" s="17"/>
      <c r="F95" s="17"/>
      <c r="G95" s="17"/>
      <c r="H95" s="17"/>
      <c r="I95" s="17"/>
      <c r="J95" s="17"/>
      <c r="K95" s="17"/>
      <c r="L95" s="34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</row>
    <row r="96" customFormat="false" ht="22.8" hidden="false" customHeight="true" outlineLevel="0" collapsed="false">
      <c r="A96" s="17"/>
      <c r="B96" s="18"/>
      <c r="C96" s="124" t="s">
        <v>101</v>
      </c>
      <c r="D96" s="17"/>
      <c r="E96" s="17"/>
      <c r="F96" s="17"/>
      <c r="G96" s="17"/>
      <c r="H96" s="17"/>
      <c r="I96" s="17"/>
      <c r="J96" s="108" t="n">
        <f aca="false">J122</f>
        <v>0</v>
      </c>
      <c r="K96" s="17"/>
      <c r="L96" s="34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U96" s="3" t="s">
        <v>102</v>
      </c>
    </row>
    <row r="97" s="125" customFormat="true" ht="24.95" hidden="false" customHeight="true" outlineLevel="0" collapsed="false">
      <c r="B97" s="126"/>
      <c r="D97" s="127" t="s">
        <v>103</v>
      </c>
      <c r="E97" s="128"/>
      <c r="F97" s="128"/>
      <c r="G97" s="128"/>
      <c r="H97" s="128"/>
      <c r="I97" s="128"/>
      <c r="J97" s="129" t="n">
        <f aca="false">J123</f>
        <v>0</v>
      </c>
      <c r="L97" s="126"/>
    </row>
    <row r="98" s="130" customFormat="true" ht="19.95" hidden="false" customHeight="true" outlineLevel="0" collapsed="false">
      <c r="B98" s="131"/>
      <c r="D98" s="132" t="s">
        <v>104</v>
      </c>
      <c r="E98" s="133"/>
      <c r="F98" s="133"/>
      <c r="G98" s="133"/>
      <c r="H98" s="133"/>
      <c r="I98" s="133"/>
      <c r="J98" s="134" t="n">
        <f aca="false">J124</f>
        <v>0</v>
      </c>
      <c r="L98" s="131"/>
    </row>
    <row r="99" s="130" customFormat="true" ht="19.95" hidden="false" customHeight="true" outlineLevel="0" collapsed="false">
      <c r="B99" s="131"/>
      <c r="D99" s="132" t="s">
        <v>756</v>
      </c>
      <c r="E99" s="133"/>
      <c r="F99" s="133"/>
      <c r="G99" s="133"/>
      <c r="H99" s="133"/>
      <c r="I99" s="133"/>
      <c r="J99" s="134" t="n">
        <f aca="false">J140</f>
        <v>0</v>
      </c>
      <c r="L99" s="131"/>
    </row>
    <row r="100" s="130" customFormat="true" ht="19.95" hidden="false" customHeight="true" outlineLevel="0" collapsed="false">
      <c r="B100" s="131"/>
      <c r="D100" s="132" t="s">
        <v>757</v>
      </c>
      <c r="E100" s="133"/>
      <c r="F100" s="133"/>
      <c r="G100" s="133"/>
      <c r="H100" s="133"/>
      <c r="I100" s="133"/>
      <c r="J100" s="134" t="n">
        <f aca="false">J151</f>
        <v>0</v>
      </c>
      <c r="L100" s="131"/>
    </row>
    <row r="101" s="130" customFormat="true" ht="19.95" hidden="false" customHeight="true" outlineLevel="0" collapsed="false">
      <c r="B101" s="131"/>
      <c r="D101" s="132" t="s">
        <v>182</v>
      </c>
      <c r="E101" s="133"/>
      <c r="F101" s="133"/>
      <c r="G101" s="133"/>
      <c r="H101" s="133"/>
      <c r="I101" s="133"/>
      <c r="J101" s="134" t="n">
        <f aca="false">J154</f>
        <v>0</v>
      </c>
      <c r="L101" s="131"/>
    </row>
    <row r="102" s="125" customFormat="true" ht="24.95" hidden="false" customHeight="true" outlineLevel="0" collapsed="false">
      <c r="B102" s="126"/>
      <c r="D102" s="127" t="s">
        <v>758</v>
      </c>
      <c r="E102" s="128"/>
      <c r="F102" s="128"/>
      <c r="G102" s="128"/>
      <c r="H102" s="128"/>
      <c r="I102" s="128"/>
      <c r="J102" s="129" t="n">
        <f aca="false">J156</f>
        <v>0</v>
      </c>
      <c r="L102" s="126"/>
    </row>
    <row r="103" s="22" customFormat="true" ht="21.85" hidden="false" customHeight="true" outlineLevel="0" collapsed="false">
      <c r="A103" s="17"/>
      <c r="B103" s="18"/>
      <c r="C103" s="17"/>
      <c r="D103" s="17"/>
      <c r="E103" s="17"/>
      <c r="F103" s="17"/>
      <c r="G103" s="17"/>
      <c r="H103" s="17"/>
      <c r="I103" s="17"/>
      <c r="J103" s="17"/>
      <c r="K103" s="17"/>
      <c r="L103" s="34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</row>
    <row r="104" customFormat="false" ht="6.95" hidden="false" customHeight="true" outlineLevel="0" collapsed="false">
      <c r="A104" s="17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34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</row>
    <row r="108" s="22" customFormat="true" ht="6.95" hidden="false" customHeight="true" outlineLevel="0" collapsed="false">
      <c r="A108" s="17"/>
      <c r="B108" s="41"/>
      <c r="C108" s="42"/>
      <c r="D108" s="42"/>
      <c r="E108" s="42"/>
      <c r="F108" s="42"/>
      <c r="G108" s="42"/>
      <c r="H108" s="42"/>
      <c r="I108" s="42"/>
      <c r="J108" s="42"/>
      <c r="K108" s="42"/>
      <c r="L108" s="34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</row>
    <row r="109" customFormat="false" ht="24.95" hidden="false" customHeight="true" outlineLevel="0" collapsed="false">
      <c r="A109" s="17"/>
      <c r="B109" s="18"/>
      <c r="C109" s="7" t="s">
        <v>105</v>
      </c>
      <c r="D109" s="17"/>
      <c r="E109" s="17"/>
      <c r="F109" s="17"/>
      <c r="G109" s="17"/>
      <c r="H109" s="17"/>
      <c r="I109" s="17"/>
      <c r="J109" s="17"/>
      <c r="K109" s="17"/>
      <c r="L109" s="34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</row>
    <row r="110" customFormat="false" ht="6.95" hidden="false" customHeight="true" outlineLevel="0" collapsed="false">
      <c r="A110" s="17"/>
      <c r="B110" s="18"/>
      <c r="C110" s="17"/>
      <c r="D110" s="17"/>
      <c r="E110" s="17"/>
      <c r="F110" s="17"/>
      <c r="G110" s="17"/>
      <c r="H110" s="17"/>
      <c r="I110" s="17"/>
      <c r="J110" s="17"/>
      <c r="K110" s="17"/>
      <c r="L110" s="34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</row>
    <row r="111" customFormat="false" ht="12" hidden="false" customHeight="true" outlineLevel="0" collapsed="false">
      <c r="A111" s="17"/>
      <c r="B111" s="18"/>
      <c r="C111" s="13" t="s">
        <v>13</v>
      </c>
      <c r="D111" s="17"/>
      <c r="E111" s="17"/>
      <c r="F111" s="17"/>
      <c r="G111" s="17"/>
      <c r="H111" s="17"/>
      <c r="I111" s="17"/>
      <c r="J111" s="17"/>
      <c r="K111" s="17"/>
      <c r="L111" s="34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</row>
    <row r="112" customFormat="false" ht="16.5" hidden="false" customHeight="true" outlineLevel="0" collapsed="false">
      <c r="A112" s="17"/>
      <c r="B112" s="18"/>
      <c r="C112" s="17"/>
      <c r="D112" s="17"/>
      <c r="E112" s="101" t="str">
        <f aca="false">E7</f>
        <v>La-park u kd-úprava</v>
      </c>
      <c r="F112" s="101"/>
      <c r="G112" s="101"/>
      <c r="H112" s="101"/>
      <c r="I112" s="17"/>
      <c r="J112" s="17"/>
      <c r="K112" s="17"/>
      <c r="L112" s="34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</row>
    <row r="113" customFormat="false" ht="12" hidden="false" customHeight="true" outlineLevel="0" collapsed="false">
      <c r="A113" s="17"/>
      <c r="B113" s="18"/>
      <c r="C113" s="13" t="s">
        <v>95</v>
      </c>
      <c r="D113" s="17"/>
      <c r="E113" s="17"/>
      <c r="F113" s="17"/>
      <c r="G113" s="17"/>
      <c r="H113" s="17"/>
      <c r="I113" s="17"/>
      <c r="J113" s="17"/>
      <c r="K113" s="17"/>
      <c r="L113" s="34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</row>
    <row r="114" customFormat="false" ht="27" hidden="false" customHeight="true" outlineLevel="0" collapsed="false">
      <c r="A114" s="17"/>
      <c r="B114" s="18"/>
      <c r="C114" s="17"/>
      <c r="D114" s="17"/>
      <c r="E114" s="48" t="str">
        <f aca="false">E9</f>
        <v>20200211-4aa - SO 04 - MOBILIÁŘ A DROBNÁ ARCHITEKTURA-úprava</v>
      </c>
      <c r="F114" s="48"/>
      <c r="G114" s="48"/>
      <c r="H114" s="48"/>
      <c r="I114" s="17"/>
      <c r="J114" s="17"/>
      <c r="K114" s="17"/>
      <c r="L114" s="34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</row>
    <row r="115" customFormat="false" ht="6.95" hidden="false" customHeight="true" outlineLevel="0" collapsed="false">
      <c r="A115" s="17"/>
      <c r="B115" s="18"/>
      <c r="C115" s="17"/>
      <c r="D115" s="17"/>
      <c r="E115" s="17"/>
      <c r="F115" s="17"/>
      <c r="G115" s="17"/>
      <c r="H115" s="17"/>
      <c r="I115" s="17"/>
      <c r="J115" s="17"/>
      <c r="K115" s="17"/>
      <c r="L115" s="34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</row>
    <row r="116" customFormat="false" ht="12" hidden="false" customHeight="true" outlineLevel="0" collapsed="false">
      <c r="A116" s="17"/>
      <c r="B116" s="18"/>
      <c r="C116" s="13" t="s">
        <v>17</v>
      </c>
      <c r="D116" s="17"/>
      <c r="E116" s="17"/>
      <c r="F116" s="14" t="str">
        <f aca="false">F12</f>
        <v>Lanškroun</v>
      </c>
      <c r="G116" s="17"/>
      <c r="H116" s="17"/>
      <c r="I116" s="13" t="s">
        <v>19</v>
      </c>
      <c r="J116" s="102" t="str">
        <f aca="false">IF(J12="","",J12)</f>
        <v>21. 4. 2020</v>
      </c>
      <c r="K116" s="17"/>
      <c r="L116" s="34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</row>
    <row r="117" customFormat="false" ht="6.95" hidden="false" customHeight="true" outlineLevel="0" collapsed="false">
      <c r="A117" s="17"/>
      <c r="B117" s="18"/>
      <c r="C117" s="17"/>
      <c r="D117" s="17"/>
      <c r="E117" s="17"/>
      <c r="F117" s="17"/>
      <c r="G117" s="17"/>
      <c r="H117" s="17"/>
      <c r="I117" s="17"/>
      <c r="J117" s="17"/>
      <c r="K117" s="17"/>
      <c r="L117" s="34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</row>
    <row r="118" customFormat="false" ht="15.15" hidden="false" customHeight="true" outlineLevel="0" collapsed="false">
      <c r="A118" s="17"/>
      <c r="B118" s="18"/>
      <c r="C118" s="13" t="s">
        <v>21</v>
      </c>
      <c r="D118" s="17"/>
      <c r="E118" s="17"/>
      <c r="F118" s="14" t="str">
        <f aca="false">E15</f>
        <v> </v>
      </c>
      <c r="G118" s="17"/>
      <c r="H118" s="17"/>
      <c r="I118" s="13" t="s">
        <v>26</v>
      </c>
      <c r="J118" s="121" t="str">
        <f aca="false">E21</f>
        <v> </v>
      </c>
      <c r="K118" s="17"/>
      <c r="L118" s="34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</row>
    <row r="119" customFormat="false" ht="15.15" hidden="false" customHeight="true" outlineLevel="0" collapsed="false">
      <c r="A119" s="17"/>
      <c r="B119" s="18"/>
      <c r="C119" s="13" t="s">
        <v>25</v>
      </c>
      <c r="D119" s="17"/>
      <c r="E119" s="17"/>
      <c r="F119" s="14" t="str">
        <f aca="false">IF(E18="","",E18)</f>
        <v> </v>
      </c>
      <c r="G119" s="17"/>
      <c r="H119" s="17"/>
      <c r="I119" s="13" t="s">
        <v>28</v>
      </c>
      <c r="J119" s="121" t="str">
        <f aca="false">E24</f>
        <v>Ing. Ivana Smolová</v>
      </c>
      <c r="K119" s="17"/>
      <c r="L119" s="34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</row>
    <row r="120" customFormat="false" ht="10.3" hidden="false" customHeight="true" outlineLevel="0" collapsed="false">
      <c r="A120" s="17"/>
      <c r="B120" s="18"/>
      <c r="C120" s="17"/>
      <c r="D120" s="17"/>
      <c r="E120" s="17"/>
      <c r="F120" s="17"/>
      <c r="G120" s="17"/>
      <c r="H120" s="17"/>
      <c r="I120" s="17"/>
      <c r="J120" s="17"/>
      <c r="K120" s="17"/>
      <c r="L120" s="34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</row>
    <row r="121" s="142" customFormat="true" ht="29.3" hidden="false" customHeight="true" outlineLevel="0" collapsed="false">
      <c r="A121" s="135"/>
      <c r="B121" s="136"/>
      <c r="C121" s="137" t="s">
        <v>106</v>
      </c>
      <c r="D121" s="138" t="s">
        <v>55</v>
      </c>
      <c r="E121" s="138" t="s">
        <v>51</v>
      </c>
      <c r="F121" s="138" t="s">
        <v>52</v>
      </c>
      <c r="G121" s="138" t="s">
        <v>107</v>
      </c>
      <c r="H121" s="138" t="s">
        <v>108</v>
      </c>
      <c r="I121" s="138" t="s">
        <v>109</v>
      </c>
      <c r="J121" s="139" t="s">
        <v>100</v>
      </c>
      <c r="K121" s="140" t="s">
        <v>110</v>
      </c>
      <c r="L121" s="141"/>
      <c r="M121" s="63"/>
      <c r="N121" s="64" t="s">
        <v>34</v>
      </c>
      <c r="O121" s="64" t="s">
        <v>111</v>
      </c>
      <c r="P121" s="64" t="s">
        <v>112</v>
      </c>
      <c r="Q121" s="64" t="s">
        <v>113</v>
      </c>
      <c r="R121" s="64" t="s">
        <v>114</v>
      </c>
      <c r="S121" s="64" t="s">
        <v>115</v>
      </c>
      <c r="T121" s="65" t="s">
        <v>116</v>
      </c>
      <c r="U121" s="135"/>
      <c r="V121" s="135"/>
      <c r="W121" s="135"/>
      <c r="X121" s="135"/>
      <c r="Y121" s="135"/>
      <c r="Z121" s="135"/>
      <c r="AA121" s="135"/>
      <c r="AB121" s="135"/>
      <c r="AC121" s="135"/>
      <c r="AD121" s="135"/>
      <c r="AE121" s="135"/>
    </row>
    <row r="122" s="22" customFormat="true" ht="22.8" hidden="false" customHeight="true" outlineLevel="0" collapsed="false">
      <c r="A122" s="17"/>
      <c r="B122" s="18"/>
      <c r="C122" s="71" t="s">
        <v>117</v>
      </c>
      <c r="D122" s="17"/>
      <c r="E122" s="17"/>
      <c r="F122" s="17"/>
      <c r="G122" s="17"/>
      <c r="H122" s="17"/>
      <c r="I122" s="17"/>
      <c r="J122" s="143" t="n">
        <f aca="false">BK122</f>
        <v>0</v>
      </c>
      <c r="K122" s="17"/>
      <c r="L122" s="18"/>
      <c r="M122" s="66"/>
      <c r="N122" s="53"/>
      <c r="O122" s="67"/>
      <c r="P122" s="144" t="n">
        <f aca="false">P123+P156</f>
        <v>23.243415</v>
      </c>
      <c r="Q122" s="67"/>
      <c r="R122" s="144" t="n">
        <f aca="false">R123+R156</f>
        <v>5.944279</v>
      </c>
      <c r="S122" s="67"/>
      <c r="T122" s="145" t="n">
        <f aca="false">T123+T156</f>
        <v>0</v>
      </c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T122" s="3" t="s">
        <v>69</v>
      </c>
      <c r="AU122" s="3" t="s">
        <v>102</v>
      </c>
      <c r="BK122" s="146" t="n">
        <f aca="false">BK123+BK156</f>
        <v>0</v>
      </c>
    </row>
    <row r="123" s="147" customFormat="true" ht="25.9" hidden="false" customHeight="true" outlineLevel="0" collapsed="false">
      <c r="B123" s="148"/>
      <c r="D123" s="149" t="s">
        <v>69</v>
      </c>
      <c r="E123" s="150" t="s">
        <v>118</v>
      </c>
      <c r="F123" s="150" t="s">
        <v>119</v>
      </c>
      <c r="J123" s="151" t="n">
        <f aca="false">BK123</f>
        <v>0</v>
      </c>
      <c r="L123" s="148"/>
      <c r="M123" s="152"/>
      <c r="N123" s="153"/>
      <c r="O123" s="153"/>
      <c r="P123" s="154" t="n">
        <f aca="false">P124+P140+P151+P154</f>
        <v>23.243415</v>
      </c>
      <c r="Q123" s="153"/>
      <c r="R123" s="154" t="n">
        <f aca="false">R124+R140+R151+R154</f>
        <v>5.929679</v>
      </c>
      <c r="S123" s="153"/>
      <c r="T123" s="155" t="n">
        <f aca="false">T124+T140+T151+T154</f>
        <v>0</v>
      </c>
      <c r="AR123" s="149" t="s">
        <v>78</v>
      </c>
      <c r="AT123" s="156" t="s">
        <v>69</v>
      </c>
      <c r="AU123" s="156" t="s">
        <v>70</v>
      </c>
      <c r="AY123" s="149" t="s">
        <v>120</v>
      </c>
      <c r="BK123" s="157" t="n">
        <f aca="false">BK124+BK140+BK151+BK154</f>
        <v>0</v>
      </c>
    </row>
    <row r="124" customFormat="false" ht="22.8" hidden="false" customHeight="true" outlineLevel="0" collapsed="false">
      <c r="A124" s="147"/>
      <c r="B124" s="148"/>
      <c r="C124" s="147"/>
      <c r="D124" s="149" t="s">
        <v>69</v>
      </c>
      <c r="E124" s="158" t="s">
        <v>78</v>
      </c>
      <c r="F124" s="158" t="s">
        <v>121</v>
      </c>
      <c r="G124" s="147"/>
      <c r="H124" s="147"/>
      <c r="I124" s="147"/>
      <c r="J124" s="159" t="n">
        <f aca="false">BK124</f>
        <v>0</v>
      </c>
      <c r="K124" s="147"/>
      <c r="L124" s="148"/>
      <c r="M124" s="152"/>
      <c r="N124" s="153"/>
      <c r="O124" s="153"/>
      <c r="P124" s="154" t="n">
        <f aca="false">SUM(P125:P139)</f>
        <v>0.757065</v>
      </c>
      <c r="Q124" s="153"/>
      <c r="R124" s="154" t="n">
        <f aca="false">SUM(R125:R139)</f>
        <v>0</v>
      </c>
      <c r="S124" s="153"/>
      <c r="T124" s="155" t="n">
        <f aca="false">SUM(T125:T139)</f>
        <v>0</v>
      </c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47"/>
      <c r="AR124" s="149" t="s">
        <v>78</v>
      </c>
      <c r="AT124" s="156" t="s">
        <v>69</v>
      </c>
      <c r="AU124" s="156" t="s">
        <v>78</v>
      </c>
      <c r="AY124" s="149" t="s">
        <v>120</v>
      </c>
      <c r="BK124" s="157" t="n">
        <f aca="false">SUM(BK125:BK139)</f>
        <v>0</v>
      </c>
    </row>
    <row r="125" s="22" customFormat="true" ht="24" hidden="false" customHeight="true" outlineLevel="0" collapsed="false">
      <c r="A125" s="17"/>
      <c r="B125" s="160"/>
      <c r="C125" s="161" t="s">
        <v>273</v>
      </c>
      <c r="D125" s="161" t="s">
        <v>122</v>
      </c>
      <c r="E125" s="162" t="s">
        <v>759</v>
      </c>
      <c r="F125" s="163" t="s">
        <v>760</v>
      </c>
      <c r="G125" s="164" t="s">
        <v>154</v>
      </c>
      <c r="H125" s="165" t="n">
        <v>2.19</v>
      </c>
      <c r="I125" s="166" t="n">
        <v>0</v>
      </c>
      <c r="J125" s="166" t="n">
        <f aca="false">ROUND(I125*H125,2)</f>
        <v>0</v>
      </c>
      <c r="K125" s="167"/>
      <c r="L125" s="18"/>
      <c r="M125" s="168"/>
      <c r="N125" s="169" t="s">
        <v>35</v>
      </c>
      <c r="O125" s="170" t="n">
        <v>0.204</v>
      </c>
      <c r="P125" s="170" t="n">
        <f aca="false">O125*H125</f>
        <v>0.44676</v>
      </c>
      <c r="Q125" s="170" t="n">
        <v>0</v>
      </c>
      <c r="R125" s="170" t="n">
        <f aca="false">Q125*H125</f>
        <v>0</v>
      </c>
      <c r="S125" s="170" t="n">
        <v>0</v>
      </c>
      <c r="T125" s="171" t="n">
        <f aca="false">S125*H125</f>
        <v>0</v>
      </c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R125" s="172" t="s">
        <v>126</v>
      </c>
      <c r="AT125" s="172" t="s">
        <v>122</v>
      </c>
      <c r="AU125" s="172" t="s">
        <v>80</v>
      </c>
      <c r="AY125" s="3" t="s">
        <v>120</v>
      </c>
      <c r="BE125" s="173" t="n">
        <f aca="false">IF(N125="základní",J125,0)</f>
        <v>0</v>
      </c>
      <c r="BF125" s="173" t="n">
        <f aca="false">IF(N125="snížená",J125,0)</f>
        <v>0</v>
      </c>
      <c r="BG125" s="173" t="n">
        <f aca="false">IF(N125="zákl. přenesená",J125,0)</f>
        <v>0</v>
      </c>
      <c r="BH125" s="173" t="n">
        <f aca="false">IF(N125="sníž. přenesená",J125,0)</f>
        <v>0</v>
      </c>
      <c r="BI125" s="173" t="n">
        <f aca="false">IF(N125="nulová",J125,0)</f>
        <v>0</v>
      </c>
      <c r="BJ125" s="3" t="s">
        <v>78</v>
      </c>
      <c r="BK125" s="173" t="n">
        <f aca="false">ROUND(I125*H125,2)</f>
        <v>0</v>
      </c>
      <c r="BL125" s="3" t="s">
        <v>126</v>
      </c>
      <c r="BM125" s="172" t="s">
        <v>761</v>
      </c>
    </row>
    <row r="126" s="182" customFormat="true" ht="12.8" hidden="false" customHeight="false" outlineLevel="0" collapsed="false">
      <c r="B126" s="183"/>
      <c r="D126" s="176" t="s">
        <v>128</v>
      </c>
      <c r="E126" s="184"/>
      <c r="F126" s="185" t="s">
        <v>762</v>
      </c>
      <c r="H126" s="186" t="n">
        <v>0.99</v>
      </c>
      <c r="L126" s="183"/>
      <c r="M126" s="187"/>
      <c r="N126" s="188"/>
      <c r="O126" s="188"/>
      <c r="P126" s="188"/>
      <c r="Q126" s="188"/>
      <c r="R126" s="188"/>
      <c r="S126" s="188"/>
      <c r="T126" s="189"/>
      <c r="AT126" s="184" t="s">
        <v>128</v>
      </c>
      <c r="AU126" s="184" t="s">
        <v>80</v>
      </c>
      <c r="AV126" s="182" t="s">
        <v>80</v>
      </c>
      <c r="AW126" s="182" t="s">
        <v>27</v>
      </c>
      <c r="AX126" s="182" t="s">
        <v>70</v>
      </c>
      <c r="AY126" s="184" t="s">
        <v>120</v>
      </c>
    </row>
    <row r="127" s="182" customFormat="true" ht="12.8" hidden="false" customHeight="false" outlineLevel="0" collapsed="false">
      <c r="B127" s="183"/>
      <c r="D127" s="176" t="s">
        <v>128</v>
      </c>
      <c r="E127" s="184"/>
      <c r="F127" s="185" t="s">
        <v>763</v>
      </c>
      <c r="H127" s="186" t="n">
        <v>1.2</v>
      </c>
      <c r="L127" s="183"/>
      <c r="M127" s="187"/>
      <c r="N127" s="188"/>
      <c r="O127" s="188"/>
      <c r="P127" s="188"/>
      <c r="Q127" s="188"/>
      <c r="R127" s="188"/>
      <c r="S127" s="188"/>
      <c r="T127" s="189"/>
      <c r="AT127" s="184" t="s">
        <v>128</v>
      </c>
      <c r="AU127" s="184" t="s">
        <v>80</v>
      </c>
      <c r="AV127" s="182" t="s">
        <v>80</v>
      </c>
      <c r="AW127" s="182" t="s">
        <v>27</v>
      </c>
      <c r="AX127" s="182" t="s">
        <v>70</v>
      </c>
      <c r="AY127" s="184" t="s">
        <v>120</v>
      </c>
    </row>
    <row r="128" s="190" customFormat="true" ht="12.8" hidden="false" customHeight="false" outlineLevel="0" collapsed="false">
      <c r="B128" s="191"/>
      <c r="D128" s="176" t="s">
        <v>128</v>
      </c>
      <c r="E128" s="192"/>
      <c r="F128" s="193" t="s">
        <v>136</v>
      </c>
      <c r="H128" s="194" t="n">
        <v>2.19</v>
      </c>
      <c r="L128" s="191"/>
      <c r="M128" s="195"/>
      <c r="N128" s="196"/>
      <c r="O128" s="196"/>
      <c r="P128" s="196"/>
      <c r="Q128" s="196"/>
      <c r="R128" s="196"/>
      <c r="S128" s="196"/>
      <c r="T128" s="197"/>
      <c r="AT128" s="192" t="s">
        <v>128</v>
      </c>
      <c r="AU128" s="192" t="s">
        <v>80</v>
      </c>
      <c r="AV128" s="190" t="s">
        <v>126</v>
      </c>
      <c r="AW128" s="190" t="s">
        <v>27</v>
      </c>
      <c r="AX128" s="190" t="s">
        <v>78</v>
      </c>
      <c r="AY128" s="192" t="s">
        <v>120</v>
      </c>
    </row>
    <row r="129" s="22" customFormat="true" ht="24" hidden="false" customHeight="true" outlineLevel="0" collapsed="false">
      <c r="A129" s="17"/>
      <c r="B129" s="160"/>
      <c r="C129" s="161" t="s">
        <v>140</v>
      </c>
      <c r="D129" s="161" t="s">
        <v>122</v>
      </c>
      <c r="E129" s="162" t="s">
        <v>152</v>
      </c>
      <c r="F129" s="163" t="s">
        <v>187</v>
      </c>
      <c r="G129" s="164" t="s">
        <v>154</v>
      </c>
      <c r="H129" s="165" t="n">
        <v>0.735</v>
      </c>
      <c r="I129" s="166" t="n">
        <v>0</v>
      </c>
      <c r="J129" s="166" t="n">
        <f aca="false">ROUND(I129*H129,2)</f>
        <v>0</v>
      </c>
      <c r="K129" s="167"/>
      <c r="L129" s="18"/>
      <c r="M129" s="168"/>
      <c r="N129" s="169" t="s">
        <v>35</v>
      </c>
      <c r="O129" s="170" t="n">
        <v>0.067</v>
      </c>
      <c r="P129" s="170" t="n">
        <f aca="false">O129*H129</f>
        <v>0.049245</v>
      </c>
      <c r="Q129" s="170" t="n">
        <v>0</v>
      </c>
      <c r="R129" s="170" t="n">
        <f aca="false">Q129*H129</f>
        <v>0</v>
      </c>
      <c r="S129" s="170" t="n">
        <v>0</v>
      </c>
      <c r="T129" s="171" t="n">
        <f aca="false">S129*H129</f>
        <v>0</v>
      </c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R129" s="172" t="s">
        <v>126</v>
      </c>
      <c r="AT129" s="172" t="s">
        <v>122</v>
      </c>
      <c r="AU129" s="172" t="s">
        <v>80</v>
      </c>
      <c r="AY129" s="3" t="s">
        <v>120</v>
      </c>
      <c r="BE129" s="173" t="n">
        <f aca="false">IF(N129="základní",J129,0)</f>
        <v>0</v>
      </c>
      <c r="BF129" s="173" t="n">
        <f aca="false">IF(N129="snížená",J129,0)</f>
        <v>0</v>
      </c>
      <c r="BG129" s="173" t="n">
        <f aca="false">IF(N129="zákl. přenesená",J129,0)</f>
        <v>0</v>
      </c>
      <c r="BH129" s="173" t="n">
        <f aca="false">IF(N129="sníž. přenesená",J129,0)</f>
        <v>0</v>
      </c>
      <c r="BI129" s="173" t="n">
        <f aca="false">IF(N129="nulová",J129,0)</f>
        <v>0</v>
      </c>
      <c r="BJ129" s="3" t="s">
        <v>78</v>
      </c>
      <c r="BK129" s="173" t="n">
        <f aca="false">ROUND(I129*H129,2)</f>
        <v>0</v>
      </c>
      <c r="BL129" s="3" t="s">
        <v>126</v>
      </c>
      <c r="BM129" s="172" t="s">
        <v>764</v>
      </c>
    </row>
    <row r="130" s="174" customFormat="true" ht="12.8" hidden="false" customHeight="false" outlineLevel="0" collapsed="false">
      <c r="B130" s="175"/>
      <c r="D130" s="176" t="s">
        <v>128</v>
      </c>
      <c r="E130" s="177"/>
      <c r="F130" s="178" t="s">
        <v>765</v>
      </c>
      <c r="H130" s="177"/>
      <c r="L130" s="175"/>
      <c r="M130" s="179"/>
      <c r="N130" s="180"/>
      <c r="O130" s="180"/>
      <c r="P130" s="180"/>
      <c r="Q130" s="180"/>
      <c r="R130" s="180"/>
      <c r="S130" s="180"/>
      <c r="T130" s="181"/>
      <c r="AT130" s="177" t="s">
        <v>128</v>
      </c>
      <c r="AU130" s="177" t="s">
        <v>80</v>
      </c>
      <c r="AV130" s="174" t="s">
        <v>78</v>
      </c>
      <c r="AW130" s="174" t="s">
        <v>27</v>
      </c>
      <c r="AX130" s="174" t="s">
        <v>70</v>
      </c>
      <c r="AY130" s="177" t="s">
        <v>120</v>
      </c>
    </row>
    <row r="131" s="182" customFormat="true" ht="12.8" hidden="false" customHeight="false" outlineLevel="0" collapsed="false">
      <c r="B131" s="183"/>
      <c r="D131" s="176" t="s">
        <v>128</v>
      </c>
      <c r="E131" s="184"/>
      <c r="F131" s="185" t="s">
        <v>766</v>
      </c>
      <c r="H131" s="186" t="n">
        <v>0.735</v>
      </c>
      <c r="L131" s="183"/>
      <c r="M131" s="187"/>
      <c r="N131" s="188"/>
      <c r="O131" s="188"/>
      <c r="P131" s="188"/>
      <c r="Q131" s="188"/>
      <c r="R131" s="188"/>
      <c r="S131" s="188"/>
      <c r="T131" s="189"/>
      <c r="AT131" s="184" t="s">
        <v>128</v>
      </c>
      <c r="AU131" s="184" t="s">
        <v>80</v>
      </c>
      <c r="AV131" s="182" t="s">
        <v>80</v>
      </c>
      <c r="AW131" s="182" t="s">
        <v>27</v>
      </c>
      <c r="AX131" s="182" t="s">
        <v>78</v>
      </c>
      <c r="AY131" s="184" t="s">
        <v>120</v>
      </c>
    </row>
    <row r="132" s="22" customFormat="true" ht="16.5" hidden="false" customHeight="true" outlineLevel="0" collapsed="false">
      <c r="A132" s="17"/>
      <c r="B132" s="160"/>
      <c r="C132" s="161" t="s">
        <v>126</v>
      </c>
      <c r="D132" s="161" t="s">
        <v>122</v>
      </c>
      <c r="E132" s="162" t="s">
        <v>767</v>
      </c>
      <c r="F132" s="163" t="s">
        <v>768</v>
      </c>
      <c r="G132" s="164" t="s">
        <v>154</v>
      </c>
      <c r="H132" s="165" t="n">
        <v>0.735</v>
      </c>
      <c r="I132" s="166" t="n">
        <v>0</v>
      </c>
      <c r="J132" s="166" t="n">
        <f aca="false">ROUND(I132*H132,2)</f>
        <v>0</v>
      </c>
      <c r="K132" s="167"/>
      <c r="L132" s="18"/>
      <c r="M132" s="168"/>
      <c r="N132" s="169" t="s">
        <v>35</v>
      </c>
      <c r="O132" s="170" t="n">
        <v>0.009</v>
      </c>
      <c r="P132" s="170" t="n">
        <f aca="false">O132*H132</f>
        <v>0.006615</v>
      </c>
      <c r="Q132" s="170" t="n">
        <v>0</v>
      </c>
      <c r="R132" s="170" t="n">
        <f aca="false">Q132*H132</f>
        <v>0</v>
      </c>
      <c r="S132" s="170" t="n">
        <v>0</v>
      </c>
      <c r="T132" s="171" t="n">
        <f aca="false">S132*H132</f>
        <v>0</v>
      </c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R132" s="172" t="s">
        <v>126</v>
      </c>
      <c r="AT132" s="172" t="s">
        <v>122</v>
      </c>
      <c r="AU132" s="172" t="s">
        <v>80</v>
      </c>
      <c r="AY132" s="3" t="s">
        <v>120</v>
      </c>
      <c r="BE132" s="173" t="n">
        <f aca="false">IF(N132="základní",J132,0)</f>
        <v>0</v>
      </c>
      <c r="BF132" s="173" t="n">
        <f aca="false">IF(N132="snížená",J132,0)</f>
        <v>0</v>
      </c>
      <c r="BG132" s="173" t="n">
        <f aca="false">IF(N132="zákl. přenesená",J132,0)</f>
        <v>0</v>
      </c>
      <c r="BH132" s="173" t="n">
        <f aca="false">IF(N132="sníž. přenesená",J132,0)</f>
        <v>0</v>
      </c>
      <c r="BI132" s="173" t="n">
        <f aca="false">IF(N132="nulová",J132,0)</f>
        <v>0</v>
      </c>
      <c r="BJ132" s="3" t="s">
        <v>78</v>
      </c>
      <c r="BK132" s="173" t="n">
        <f aca="false">ROUND(I132*H132,2)</f>
        <v>0</v>
      </c>
      <c r="BL132" s="3" t="s">
        <v>126</v>
      </c>
      <c r="BM132" s="172" t="s">
        <v>769</v>
      </c>
    </row>
    <row r="133" s="174" customFormat="true" ht="12.8" hidden="false" customHeight="false" outlineLevel="0" collapsed="false">
      <c r="B133" s="175"/>
      <c r="D133" s="176" t="s">
        <v>128</v>
      </c>
      <c r="E133" s="177"/>
      <c r="F133" s="178" t="s">
        <v>770</v>
      </c>
      <c r="H133" s="177"/>
      <c r="L133" s="175"/>
      <c r="M133" s="179"/>
      <c r="N133" s="180"/>
      <c r="O133" s="180"/>
      <c r="P133" s="180"/>
      <c r="Q133" s="180"/>
      <c r="R133" s="180"/>
      <c r="S133" s="180"/>
      <c r="T133" s="181"/>
      <c r="AT133" s="177" t="s">
        <v>128</v>
      </c>
      <c r="AU133" s="177" t="s">
        <v>80</v>
      </c>
      <c r="AV133" s="174" t="s">
        <v>78</v>
      </c>
      <c r="AW133" s="174" t="s">
        <v>27</v>
      </c>
      <c r="AX133" s="174" t="s">
        <v>70</v>
      </c>
      <c r="AY133" s="177" t="s">
        <v>120</v>
      </c>
    </row>
    <row r="134" s="182" customFormat="true" ht="12.8" hidden="false" customHeight="false" outlineLevel="0" collapsed="false">
      <c r="B134" s="183"/>
      <c r="D134" s="176" t="s">
        <v>128</v>
      </c>
      <c r="E134" s="184"/>
      <c r="F134" s="185" t="s">
        <v>771</v>
      </c>
      <c r="H134" s="186" t="n">
        <v>0.735</v>
      </c>
      <c r="L134" s="183"/>
      <c r="M134" s="187"/>
      <c r="N134" s="188"/>
      <c r="O134" s="188"/>
      <c r="P134" s="188"/>
      <c r="Q134" s="188"/>
      <c r="R134" s="188"/>
      <c r="S134" s="188"/>
      <c r="T134" s="189"/>
      <c r="AT134" s="184" t="s">
        <v>128</v>
      </c>
      <c r="AU134" s="184" t="s">
        <v>80</v>
      </c>
      <c r="AV134" s="182" t="s">
        <v>80</v>
      </c>
      <c r="AW134" s="182" t="s">
        <v>27</v>
      </c>
      <c r="AX134" s="182" t="s">
        <v>78</v>
      </c>
      <c r="AY134" s="184" t="s">
        <v>120</v>
      </c>
    </row>
    <row r="135" s="22" customFormat="true" ht="24" hidden="false" customHeight="true" outlineLevel="0" collapsed="false">
      <c r="A135" s="17"/>
      <c r="B135" s="160"/>
      <c r="C135" s="161" t="s">
        <v>80</v>
      </c>
      <c r="D135" s="161" t="s">
        <v>122</v>
      </c>
      <c r="E135" s="162" t="s">
        <v>772</v>
      </c>
      <c r="F135" s="163" t="s">
        <v>773</v>
      </c>
      <c r="G135" s="164" t="s">
        <v>154</v>
      </c>
      <c r="H135" s="165" t="n">
        <v>0.255</v>
      </c>
      <c r="I135" s="166" t="n">
        <v>0</v>
      </c>
      <c r="J135" s="166" t="n">
        <f aca="false">ROUND(I135*H135,2)</f>
        <v>0</v>
      </c>
      <c r="K135" s="167"/>
      <c r="L135" s="18"/>
      <c r="M135" s="168"/>
      <c r="N135" s="169" t="s">
        <v>35</v>
      </c>
      <c r="O135" s="170" t="n">
        <v>0.299</v>
      </c>
      <c r="P135" s="170" t="n">
        <f aca="false">O135*H135</f>
        <v>0.076245</v>
      </c>
      <c r="Q135" s="170" t="n">
        <v>0</v>
      </c>
      <c r="R135" s="170" t="n">
        <f aca="false">Q135*H135</f>
        <v>0</v>
      </c>
      <c r="S135" s="170" t="n">
        <v>0</v>
      </c>
      <c r="T135" s="171" t="n">
        <f aca="false">S135*H135</f>
        <v>0</v>
      </c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  <c r="AR135" s="172" t="s">
        <v>126</v>
      </c>
      <c r="AT135" s="172" t="s">
        <v>122</v>
      </c>
      <c r="AU135" s="172" t="s">
        <v>80</v>
      </c>
      <c r="AY135" s="3" t="s">
        <v>120</v>
      </c>
      <c r="BE135" s="173" t="n">
        <f aca="false">IF(N135="základní",J135,0)</f>
        <v>0</v>
      </c>
      <c r="BF135" s="173" t="n">
        <f aca="false">IF(N135="snížená",J135,0)</f>
        <v>0</v>
      </c>
      <c r="BG135" s="173" t="n">
        <f aca="false">IF(N135="zákl. přenesená",J135,0)</f>
        <v>0</v>
      </c>
      <c r="BH135" s="173" t="n">
        <f aca="false">IF(N135="sníž. přenesená",J135,0)</f>
        <v>0</v>
      </c>
      <c r="BI135" s="173" t="n">
        <f aca="false">IF(N135="nulová",J135,0)</f>
        <v>0</v>
      </c>
      <c r="BJ135" s="3" t="s">
        <v>78</v>
      </c>
      <c r="BK135" s="173" t="n">
        <f aca="false">ROUND(I135*H135,2)</f>
        <v>0</v>
      </c>
      <c r="BL135" s="3" t="s">
        <v>126</v>
      </c>
      <c r="BM135" s="172" t="s">
        <v>774</v>
      </c>
    </row>
    <row r="136" s="182" customFormat="true" ht="12.8" hidden="false" customHeight="false" outlineLevel="0" collapsed="false">
      <c r="B136" s="183"/>
      <c r="D136" s="176" t="s">
        <v>128</v>
      </c>
      <c r="E136" s="184"/>
      <c r="F136" s="185" t="s">
        <v>775</v>
      </c>
      <c r="H136" s="186" t="n">
        <v>0.255</v>
      </c>
      <c r="L136" s="183"/>
      <c r="M136" s="187"/>
      <c r="N136" s="188"/>
      <c r="O136" s="188"/>
      <c r="P136" s="188"/>
      <c r="Q136" s="188"/>
      <c r="R136" s="188"/>
      <c r="S136" s="188"/>
      <c r="T136" s="189"/>
      <c r="AT136" s="184" t="s">
        <v>128</v>
      </c>
      <c r="AU136" s="184" t="s">
        <v>80</v>
      </c>
      <c r="AV136" s="182" t="s">
        <v>80</v>
      </c>
      <c r="AW136" s="182" t="s">
        <v>27</v>
      </c>
      <c r="AX136" s="182" t="s">
        <v>78</v>
      </c>
      <c r="AY136" s="184" t="s">
        <v>120</v>
      </c>
    </row>
    <row r="137" s="22" customFormat="true" ht="16.5" hidden="false" customHeight="true" outlineLevel="0" collapsed="false">
      <c r="A137" s="17"/>
      <c r="B137" s="160"/>
      <c r="C137" s="161" t="s">
        <v>147</v>
      </c>
      <c r="D137" s="161" t="s">
        <v>122</v>
      </c>
      <c r="E137" s="162" t="s">
        <v>197</v>
      </c>
      <c r="F137" s="163" t="s">
        <v>198</v>
      </c>
      <c r="G137" s="164" t="s">
        <v>125</v>
      </c>
      <c r="H137" s="165" t="n">
        <v>9.9</v>
      </c>
      <c r="I137" s="166" t="n">
        <v>0</v>
      </c>
      <c r="J137" s="166" t="n">
        <f aca="false">ROUND(I137*H137,2)</f>
        <v>0</v>
      </c>
      <c r="K137" s="167"/>
      <c r="L137" s="18"/>
      <c r="M137" s="168"/>
      <c r="N137" s="169" t="s">
        <v>35</v>
      </c>
      <c r="O137" s="170" t="n">
        <v>0.018</v>
      </c>
      <c r="P137" s="170" t="n">
        <f aca="false">O137*H137</f>
        <v>0.1782</v>
      </c>
      <c r="Q137" s="170" t="n">
        <v>0</v>
      </c>
      <c r="R137" s="170" t="n">
        <f aca="false">Q137*H137</f>
        <v>0</v>
      </c>
      <c r="S137" s="170" t="n">
        <v>0</v>
      </c>
      <c r="T137" s="171" t="n">
        <f aca="false">S137*H137</f>
        <v>0</v>
      </c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  <c r="AR137" s="172" t="s">
        <v>126</v>
      </c>
      <c r="AT137" s="172" t="s">
        <v>122</v>
      </c>
      <c r="AU137" s="172" t="s">
        <v>80</v>
      </c>
      <c r="AY137" s="3" t="s">
        <v>120</v>
      </c>
      <c r="BE137" s="173" t="n">
        <f aca="false">IF(N137="základní",J137,0)</f>
        <v>0</v>
      </c>
      <c r="BF137" s="173" t="n">
        <f aca="false">IF(N137="snížená",J137,0)</f>
        <v>0</v>
      </c>
      <c r="BG137" s="173" t="n">
        <f aca="false">IF(N137="zákl. přenesená",J137,0)</f>
        <v>0</v>
      </c>
      <c r="BH137" s="173" t="n">
        <f aca="false">IF(N137="sníž. přenesená",J137,0)</f>
        <v>0</v>
      </c>
      <c r="BI137" s="173" t="n">
        <f aca="false">IF(N137="nulová",J137,0)</f>
        <v>0</v>
      </c>
      <c r="BJ137" s="3" t="s">
        <v>78</v>
      </c>
      <c r="BK137" s="173" t="n">
        <f aca="false">ROUND(I137*H137,2)</f>
        <v>0</v>
      </c>
      <c r="BL137" s="3" t="s">
        <v>126</v>
      </c>
      <c r="BM137" s="172" t="s">
        <v>776</v>
      </c>
    </row>
    <row r="138" s="174" customFormat="true" ht="12.8" hidden="false" customHeight="false" outlineLevel="0" collapsed="false">
      <c r="B138" s="175"/>
      <c r="D138" s="176" t="s">
        <v>128</v>
      </c>
      <c r="E138" s="177"/>
      <c r="F138" s="178" t="s">
        <v>777</v>
      </c>
      <c r="H138" s="177"/>
      <c r="L138" s="175"/>
      <c r="M138" s="179"/>
      <c r="N138" s="180"/>
      <c r="O138" s="180"/>
      <c r="P138" s="180"/>
      <c r="Q138" s="180"/>
      <c r="R138" s="180"/>
      <c r="S138" s="180"/>
      <c r="T138" s="181"/>
      <c r="AT138" s="177" t="s">
        <v>128</v>
      </c>
      <c r="AU138" s="177" t="s">
        <v>80</v>
      </c>
      <c r="AV138" s="174" t="s">
        <v>78</v>
      </c>
      <c r="AW138" s="174" t="s">
        <v>27</v>
      </c>
      <c r="AX138" s="174" t="s">
        <v>70</v>
      </c>
      <c r="AY138" s="177" t="s">
        <v>120</v>
      </c>
    </row>
    <row r="139" s="182" customFormat="true" ht="12.8" hidden="false" customHeight="false" outlineLevel="0" collapsed="false">
      <c r="B139" s="183"/>
      <c r="D139" s="176" t="s">
        <v>128</v>
      </c>
      <c r="E139" s="184"/>
      <c r="F139" s="185" t="s">
        <v>778</v>
      </c>
      <c r="H139" s="186" t="n">
        <v>9.9</v>
      </c>
      <c r="L139" s="183"/>
      <c r="M139" s="187"/>
      <c r="N139" s="188"/>
      <c r="O139" s="188"/>
      <c r="P139" s="188"/>
      <c r="Q139" s="188"/>
      <c r="R139" s="188"/>
      <c r="S139" s="188"/>
      <c r="T139" s="189"/>
      <c r="AT139" s="184" t="s">
        <v>128</v>
      </c>
      <c r="AU139" s="184" t="s">
        <v>80</v>
      </c>
      <c r="AV139" s="182" t="s">
        <v>80</v>
      </c>
      <c r="AW139" s="182" t="s">
        <v>27</v>
      </c>
      <c r="AX139" s="182" t="s">
        <v>78</v>
      </c>
      <c r="AY139" s="184" t="s">
        <v>120</v>
      </c>
    </row>
    <row r="140" s="147" customFormat="true" ht="22.8" hidden="false" customHeight="true" outlineLevel="0" collapsed="false">
      <c r="B140" s="148"/>
      <c r="D140" s="149" t="s">
        <v>69</v>
      </c>
      <c r="E140" s="158" t="s">
        <v>147</v>
      </c>
      <c r="F140" s="158" t="s">
        <v>779</v>
      </c>
      <c r="J140" s="159" t="n">
        <f aca="false">BK140</f>
        <v>0</v>
      </c>
      <c r="L140" s="148"/>
      <c r="M140" s="152"/>
      <c r="N140" s="153"/>
      <c r="O140" s="153"/>
      <c r="P140" s="154" t="n">
        <f aca="false">SUM(P141:P150)</f>
        <v>20.21477</v>
      </c>
      <c r="Q140" s="153"/>
      <c r="R140" s="154" t="n">
        <f aca="false">SUM(R141:R150)</f>
        <v>4.511155</v>
      </c>
      <c r="S140" s="153"/>
      <c r="T140" s="155" t="n">
        <f aca="false">SUM(T141:T150)</f>
        <v>0</v>
      </c>
      <c r="AR140" s="149" t="s">
        <v>78</v>
      </c>
      <c r="AT140" s="156" t="s">
        <v>69</v>
      </c>
      <c r="AU140" s="156" t="s">
        <v>78</v>
      </c>
      <c r="AY140" s="149" t="s">
        <v>120</v>
      </c>
      <c r="BK140" s="157" t="n">
        <f aca="false">SUM(BK141:BK150)</f>
        <v>0</v>
      </c>
    </row>
    <row r="141" s="22" customFormat="true" ht="16.5" hidden="false" customHeight="true" outlineLevel="0" collapsed="false">
      <c r="A141" s="17"/>
      <c r="B141" s="160"/>
      <c r="C141" s="161" t="s">
        <v>780</v>
      </c>
      <c r="D141" s="161" t="s">
        <v>122</v>
      </c>
      <c r="E141" s="162" t="s">
        <v>781</v>
      </c>
      <c r="F141" s="163" t="s">
        <v>782</v>
      </c>
      <c r="G141" s="164" t="s">
        <v>125</v>
      </c>
      <c r="H141" s="165" t="n">
        <v>19.35</v>
      </c>
      <c r="I141" s="166" t="n">
        <v>0</v>
      </c>
      <c r="J141" s="166" t="n">
        <f aca="false">ROUND(I141*H141,2)</f>
        <v>0</v>
      </c>
      <c r="K141" s="167"/>
      <c r="L141" s="18"/>
      <c r="M141" s="168"/>
      <c r="N141" s="169" t="s">
        <v>35</v>
      </c>
      <c r="O141" s="170" t="n">
        <v>0.029</v>
      </c>
      <c r="P141" s="170" t="n">
        <f aca="false">O141*H141</f>
        <v>0.56115</v>
      </c>
      <c r="Q141" s="170" t="n">
        <v>0</v>
      </c>
      <c r="R141" s="170" t="n">
        <f aca="false">Q141*H141</f>
        <v>0</v>
      </c>
      <c r="S141" s="170" t="n">
        <v>0</v>
      </c>
      <c r="T141" s="171" t="n">
        <f aca="false">S141*H141</f>
        <v>0</v>
      </c>
      <c r="U141" s="17"/>
      <c r="V141" s="17"/>
      <c r="W141" s="17"/>
      <c r="X141" s="17"/>
      <c r="Y141" s="17"/>
      <c r="Z141" s="17"/>
      <c r="AA141" s="17"/>
      <c r="AB141" s="17"/>
      <c r="AC141" s="17"/>
      <c r="AD141" s="17"/>
      <c r="AE141" s="17"/>
      <c r="AR141" s="172" t="s">
        <v>126</v>
      </c>
      <c r="AT141" s="172" t="s">
        <v>122</v>
      </c>
      <c r="AU141" s="172" t="s">
        <v>80</v>
      </c>
      <c r="AY141" s="3" t="s">
        <v>120</v>
      </c>
      <c r="BE141" s="173" t="n">
        <f aca="false">IF(N141="základní",J141,0)</f>
        <v>0</v>
      </c>
      <c r="BF141" s="173" t="n">
        <f aca="false">IF(N141="snížená",J141,0)</f>
        <v>0</v>
      </c>
      <c r="BG141" s="173" t="n">
        <f aca="false">IF(N141="zákl. přenesená",J141,0)</f>
        <v>0</v>
      </c>
      <c r="BH141" s="173" t="n">
        <f aca="false">IF(N141="sníž. přenesená",J141,0)</f>
        <v>0</v>
      </c>
      <c r="BI141" s="173" t="n">
        <f aca="false">IF(N141="nulová",J141,0)</f>
        <v>0</v>
      </c>
      <c r="BJ141" s="3" t="s">
        <v>78</v>
      </c>
      <c r="BK141" s="173" t="n">
        <f aca="false">ROUND(I141*H141,2)</f>
        <v>0</v>
      </c>
      <c r="BL141" s="3" t="s">
        <v>126</v>
      </c>
      <c r="BM141" s="172" t="s">
        <v>783</v>
      </c>
    </row>
    <row r="142" s="182" customFormat="true" ht="12.8" hidden="false" customHeight="false" outlineLevel="0" collapsed="false">
      <c r="B142" s="183"/>
      <c r="D142" s="176" t="s">
        <v>128</v>
      </c>
      <c r="E142" s="184"/>
      <c r="F142" s="185" t="s">
        <v>784</v>
      </c>
      <c r="H142" s="186" t="n">
        <v>7.35</v>
      </c>
      <c r="L142" s="183"/>
      <c r="M142" s="187"/>
      <c r="N142" s="188"/>
      <c r="O142" s="188"/>
      <c r="P142" s="188"/>
      <c r="Q142" s="188"/>
      <c r="R142" s="188"/>
      <c r="S142" s="188"/>
      <c r="T142" s="189"/>
      <c r="AT142" s="184" t="s">
        <v>128</v>
      </c>
      <c r="AU142" s="184" t="s">
        <v>80</v>
      </c>
      <c r="AV142" s="182" t="s">
        <v>80</v>
      </c>
      <c r="AW142" s="182" t="s">
        <v>27</v>
      </c>
      <c r="AX142" s="182" t="s">
        <v>70</v>
      </c>
      <c r="AY142" s="184" t="s">
        <v>120</v>
      </c>
    </row>
    <row r="143" s="182" customFormat="true" ht="12.8" hidden="false" customHeight="false" outlineLevel="0" collapsed="false">
      <c r="B143" s="183"/>
      <c r="D143" s="176" t="s">
        <v>128</v>
      </c>
      <c r="E143" s="184"/>
      <c r="F143" s="185" t="s">
        <v>785</v>
      </c>
      <c r="H143" s="186" t="n">
        <v>12</v>
      </c>
      <c r="L143" s="183"/>
      <c r="M143" s="187"/>
      <c r="N143" s="188"/>
      <c r="O143" s="188"/>
      <c r="P143" s="188"/>
      <c r="Q143" s="188"/>
      <c r="R143" s="188"/>
      <c r="S143" s="188"/>
      <c r="T143" s="189"/>
      <c r="AT143" s="184" t="s">
        <v>128</v>
      </c>
      <c r="AU143" s="184" t="s">
        <v>80</v>
      </c>
      <c r="AV143" s="182" t="s">
        <v>80</v>
      </c>
      <c r="AW143" s="182" t="s">
        <v>27</v>
      </c>
      <c r="AX143" s="182" t="s">
        <v>70</v>
      </c>
      <c r="AY143" s="184" t="s">
        <v>120</v>
      </c>
    </row>
    <row r="144" s="190" customFormat="true" ht="12.8" hidden="false" customHeight="false" outlineLevel="0" collapsed="false">
      <c r="B144" s="191"/>
      <c r="D144" s="176" t="s">
        <v>128</v>
      </c>
      <c r="E144" s="192"/>
      <c r="F144" s="193" t="s">
        <v>136</v>
      </c>
      <c r="H144" s="194" t="n">
        <v>19.35</v>
      </c>
      <c r="L144" s="191"/>
      <c r="M144" s="195"/>
      <c r="N144" s="196"/>
      <c r="O144" s="196"/>
      <c r="P144" s="196"/>
      <c r="Q144" s="196"/>
      <c r="R144" s="196"/>
      <c r="S144" s="196"/>
      <c r="T144" s="197"/>
      <c r="AT144" s="192" t="s">
        <v>128</v>
      </c>
      <c r="AU144" s="192" t="s">
        <v>80</v>
      </c>
      <c r="AV144" s="190" t="s">
        <v>126</v>
      </c>
      <c r="AW144" s="190" t="s">
        <v>27</v>
      </c>
      <c r="AX144" s="190" t="s">
        <v>78</v>
      </c>
      <c r="AY144" s="192" t="s">
        <v>120</v>
      </c>
    </row>
    <row r="145" s="22" customFormat="true" ht="24" hidden="false" customHeight="true" outlineLevel="0" collapsed="false">
      <c r="A145" s="17"/>
      <c r="B145" s="160"/>
      <c r="C145" s="161" t="s">
        <v>223</v>
      </c>
      <c r="D145" s="161" t="s">
        <v>122</v>
      </c>
      <c r="E145" s="162" t="s">
        <v>786</v>
      </c>
      <c r="F145" s="163" t="s">
        <v>787</v>
      </c>
      <c r="G145" s="164" t="s">
        <v>125</v>
      </c>
      <c r="H145" s="165" t="n">
        <v>17.77</v>
      </c>
      <c r="I145" s="166" t="n">
        <v>0</v>
      </c>
      <c r="J145" s="166" t="n">
        <f aca="false">ROUND(I145*H145,2)</f>
        <v>0</v>
      </c>
      <c r="K145" s="167"/>
      <c r="L145" s="18"/>
      <c r="M145" s="168"/>
      <c r="N145" s="169" t="s">
        <v>35</v>
      </c>
      <c r="O145" s="170" t="n">
        <v>1.106</v>
      </c>
      <c r="P145" s="170" t="n">
        <f aca="false">O145*H145</f>
        <v>19.65362</v>
      </c>
      <c r="Q145" s="170" t="n">
        <v>0.1837</v>
      </c>
      <c r="R145" s="170" t="n">
        <f aca="false">Q145*H145</f>
        <v>3.264349</v>
      </c>
      <c r="S145" s="170" t="n">
        <v>0</v>
      </c>
      <c r="T145" s="171" t="n">
        <f aca="false">S145*H145</f>
        <v>0</v>
      </c>
      <c r="U145" s="17"/>
      <c r="V145" s="17"/>
      <c r="W145" s="17"/>
      <c r="X145" s="17"/>
      <c r="Y145" s="17"/>
      <c r="Z145" s="17"/>
      <c r="AA145" s="17"/>
      <c r="AB145" s="17"/>
      <c r="AC145" s="17"/>
      <c r="AD145" s="17"/>
      <c r="AE145" s="17"/>
      <c r="AR145" s="172" t="s">
        <v>126</v>
      </c>
      <c r="AT145" s="172" t="s">
        <v>122</v>
      </c>
      <c r="AU145" s="172" t="s">
        <v>80</v>
      </c>
      <c r="AY145" s="3" t="s">
        <v>120</v>
      </c>
      <c r="BE145" s="173" t="n">
        <f aca="false">IF(N145="základní",J145,0)</f>
        <v>0</v>
      </c>
      <c r="BF145" s="173" t="n">
        <f aca="false">IF(N145="snížená",J145,0)</f>
        <v>0</v>
      </c>
      <c r="BG145" s="173" t="n">
        <f aca="false">IF(N145="zákl. přenesená",J145,0)</f>
        <v>0</v>
      </c>
      <c r="BH145" s="173" t="n">
        <f aca="false">IF(N145="sníž. přenesená",J145,0)</f>
        <v>0</v>
      </c>
      <c r="BI145" s="173" t="n">
        <f aca="false">IF(N145="nulová",J145,0)</f>
        <v>0</v>
      </c>
      <c r="BJ145" s="3" t="s">
        <v>78</v>
      </c>
      <c r="BK145" s="173" t="n">
        <f aca="false">ROUND(I145*H145,2)</f>
        <v>0</v>
      </c>
      <c r="BL145" s="3" t="s">
        <v>126</v>
      </c>
      <c r="BM145" s="172" t="s">
        <v>788</v>
      </c>
    </row>
    <row r="146" s="182" customFormat="true" ht="12.8" hidden="false" customHeight="false" outlineLevel="0" collapsed="false">
      <c r="B146" s="183"/>
      <c r="D146" s="176" t="s">
        <v>128</v>
      </c>
      <c r="E146" s="184"/>
      <c r="F146" s="185" t="s">
        <v>789</v>
      </c>
      <c r="H146" s="186" t="n">
        <v>5.77</v>
      </c>
      <c r="L146" s="183"/>
      <c r="M146" s="187"/>
      <c r="N146" s="188"/>
      <c r="O146" s="188"/>
      <c r="P146" s="188"/>
      <c r="Q146" s="188"/>
      <c r="R146" s="188"/>
      <c r="S146" s="188"/>
      <c r="T146" s="189"/>
      <c r="AT146" s="184" t="s">
        <v>128</v>
      </c>
      <c r="AU146" s="184" t="s">
        <v>80</v>
      </c>
      <c r="AV146" s="182" t="s">
        <v>80</v>
      </c>
      <c r="AW146" s="182" t="s">
        <v>27</v>
      </c>
      <c r="AX146" s="182" t="s">
        <v>70</v>
      </c>
      <c r="AY146" s="184" t="s">
        <v>120</v>
      </c>
    </row>
    <row r="147" s="182" customFormat="true" ht="12.8" hidden="false" customHeight="false" outlineLevel="0" collapsed="false">
      <c r="B147" s="183"/>
      <c r="D147" s="176" t="s">
        <v>128</v>
      </c>
      <c r="E147" s="184"/>
      <c r="F147" s="185" t="s">
        <v>790</v>
      </c>
      <c r="H147" s="186" t="n">
        <v>12</v>
      </c>
      <c r="L147" s="183"/>
      <c r="M147" s="187"/>
      <c r="N147" s="188"/>
      <c r="O147" s="188"/>
      <c r="P147" s="188"/>
      <c r="Q147" s="188"/>
      <c r="R147" s="188"/>
      <c r="S147" s="188"/>
      <c r="T147" s="189"/>
      <c r="AT147" s="184" t="s">
        <v>128</v>
      </c>
      <c r="AU147" s="184" t="s">
        <v>80</v>
      </c>
      <c r="AV147" s="182" t="s">
        <v>80</v>
      </c>
      <c r="AW147" s="182" t="s">
        <v>27</v>
      </c>
      <c r="AX147" s="182" t="s">
        <v>70</v>
      </c>
      <c r="AY147" s="184" t="s">
        <v>120</v>
      </c>
    </row>
    <row r="148" s="190" customFormat="true" ht="12.8" hidden="false" customHeight="false" outlineLevel="0" collapsed="false">
      <c r="B148" s="191"/>
      <c r="D148" s="176" t="s">
        <v>128</v>
      </c>
      <c r="E148" s="192"/>
      <c r="F148" s="193" t="s">
        <v>136</v>
      </c>
      <c r="H148" s="194" t="n">
        <v>17.77</v>
      </c>
      <c r="L148" s="191"/>
      <c r="M148" s="195"/>
      <c r="N148" s="196"/>
      <c r="O148" s="196"/>
      <c r="P148" s="196"/>
      <c r="Q148" s="196"/>
      <c r="R148" s="196"/>
      <c r="S148" s="196"/>
      <c r="T148" s="197"/>
      <c r="AT148" s="192" t="s">
        <v>128</v>
      </c>
      <c r="AU148" s="192" t="s">
        <v>80</v>
      </c>
      <c r="AV148" s="190" t="s">
        <v>126</v>
      </c>
      <c r="AW148" s="190" t="s">
        <v>27</v>
      </c>
      <c r="AX148" s="190" t="s">
        <v>78</v>
      </c>
      <c r="AY148" s="192" t="s">
        <v>120</v>
      </c>
    </row>
    <row r="149" s="22" customFormat="true" ht="24" hidden="false" customHeight="true" outlineLevel="0" collapsed="false">
      <c r="A149" s="17"/>
      <c r="B149" s="160"/>
      <c r="C149" s="198" t="s">
        <v>280</v>
      </c>
      <c r="D149" s="198" t="s">
        <v>171</v>
      </c>
      <c r="E149" s="199" t="s">
        <v>791</v>
      </c>
      <c r="F149" s="200" t="s">
        <v>792</v>
      </c>
      <c r="G149" s="201" t="s">
        <v>125</v>
      </c>
      <c r="H149" s="202" t="n">
        <v>23.089</v>
      </c>
      <c r="I149" s="203" t="n">
        <v>0</v>
      </c>
      <c r="J149" s="203" t="n">
        <f aca="false">ROUND(I149*H149,2)</f>
        <v>0</v>
      </c>
      <c r="K149" s="204"/>
      <c r="L149" s="205"/>
      <c r="M149" s="206"/>
      <c r="N149" s="207" t="s">
        <v>35</v>
      </c>
      <c r="O149" s="170" t="n">
        <v>0</v>
      </c>
      <c r="P149" s="170" t="n">
        <f aca="false">O149*H149</f>
        <v>0</v>
      </c>
      <c r="Q149" s="170" t="n">
        <v>0.054</v>
      </c>
      <c r="R149" s="170" t="n">
        <f aca="false">Q149*H149</f>
        <v>1.246806</v>
      </c>
      <c r="S149" s="170" t="n">
        <v>0</v>
      </c>
      <c r="T149" s="171" t="n">
        <f aca="false">S149*H149</f>
        <v>0</v>
      </c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  <c r="AE149" s="17"/>
      <c r="AR149" s="172" t="s">
        <v>158</v>
      </c>
      <c r="AT149" s="172" t="s">
        <v>171</v>
      </c>
      <c r="AU149" s="172" t="s">
        <v>80</v>
      </c>
      <c r="AY149" s="3" t="s">
        <v>120</v>
      </c>
      <c r="BE149" s="173" t="n">
        <f aca="false">IF(N149="základní",J149,0)</f>
        <v>0</v>
      </c>
      <c r="BF149" s="173" t="n">
        <f aca="false">IF(N149="snížená",J149,0)</f>
        <v>0</v>
      </c>
      <c r="BG149" s="173" t="n">
        <f aca="false">IF(N149="zákl. přenesená",J149,0)</f>
        <v>0</v>
      </c>
      <c r="BH149" s="173" t="n">
        <f aca="false">IF(N149="sníž. přenesená",J149,0)</f>
        <v>0</v>
      </c>
      <c r="BI149" s="173" t="n">
        <f aca="false">IF(N149="nulová",J149,0)</f>
        <v>0</v>
      </c>
      <c r="BJ149" s="3" t="s">
        <v>78</v>
      </c>
      <c r="BK149" s="173" t="n">
        <f aca="false">ROUND(I149*H149,2)</f>
        <v>0</v>
      </c>
      <c r="BL149" s="3" t="s">
        <v>126</v>
      </c>
      <c r="BM149" s="172" t="s">
        <v>793</v>
      </c>
    </row>
    <row r="150" s="182" customFormat="true" ht="12.8" hidden="false" customHeight="false" outlineLevel="0" collapsed="false">
      <c r="B150" s="183"/>
      <c r="D150" s="176" t="s">
        <v>128</v>
      </c>
      <c r="F150" s="185" t="s">
        <v>794</v>
      </c>
      <c r="H150" s="186" t="n">
        <v>23.089</v>
      </c>
      <c r="L150" s="183"/>
      <c r="M150" s="187"/>
      <c r="N150" s="188"/>
      <c r="O150" s="188"/>
      <c r="P150" s="188"/>
      <c r="Q150" s="188"/>
      <c r="R150" s="188"/>
      <c r="S150" s="188"/>
      <c r="T150" s="189"/>
      <c r="AT150" s="184" t="s">
        <v>128</v>
      </c>
      <c r="AU150" s="184" t="s">
        <v>80</v>
      </c>
      <c r="AV150" s="182" t="s">
        <v>80</v>
      </c>
      <c r="AW150" s="182" t="s">
        <v>2</v>
      </c>
      <c r="AX150" s="182" t="s">
        <v>78</v>
      </c>
      <c r="AY150" s="184" t="s">
        <v>120</v>
      </c>
    </row>
    <row r="151" s="147" customFormat="true" ht="22.8" hidden="false" customHeight="true" outlineLevel="0" collapsed="false">
      <c r="B151" s="148"/>
      <c r="D151" s="149" t="s">
        <v>69</v>
      </c>
      <c r="E151" s="158" t="s">
        <v>163</v>
      </c>
      <c r="F151" s="158" t="s">
        <v>795</v>
      </c>
      <c r="J151" s="159" t="n">
        <f aca="false">BK151</f>
        <v>0</v>
      </c>
      <c r="L151" s="148"/>
      <c r="M151" s="152"/>
      <c r="N151" s="153"/>
      <c r="O151" s="153"/>
      <c r="P151" s="154" t="n">
        <f aca="false">SUM(P152:P153)</f>
        <v>1.8802</v>
      </c>
      <c r="Q151" s="153"/>
      <c r="R151" s="154" t="n">
        <f aca="false">SUM(R152:R153)</f>
        <v>1.418524</v>
      </c>
      <c r="S151" s="153"/>
      <c r="T151" s="155" t="n">
        <f aca="false">SUM(T152:T153)</f>
        <v>0</v>
      </c>
      <c r="AR151" s="149" t="s">
        <v>78</v>
      </c>
      <c r="AT151" s="156" t="s">
        <v>69</v>
      </c>
      <c r="AU151" s="156" t="s">
        <v>78</v>
      </c>
      <c r="AY151" s="149" t="s">
        <v>120</v>
      </c>
      <c r="BK151" s="157" t="n">
        <f aca="false">SUM(BK152:BK153)</f>
        <v>0</v>
      </c>
    </row>
    <row r="152" s="22" customFormat="true" ht="24" hidden="false" customHeight="true" outlineLevel="0" collapsed="false">
      <c r="A152" s="17"/>
      <c r="B152" s="160"/>
      <c r="C152" s="161" t="s">
        <v>6</v>
      </c>
      <c r="D152" s="161" t="s">
        <v>122</v>
      </c>
      <c r="E152" s="162" t="s">
        <v>796</v>
      </c>
      <c r="F152" s="163" t="s">
        <v>797</v>
      </c>
      <c r="G152" s="164" t="s">
        <v>212</v>
      </c>
      <c r="H152" s="165" t="n">
        <v>15.8</v>
      </c>
      <c r="I152" s="166" t="n">
        <v>0</v>
      </c>
      <c r="J152" s="166" t="n">
        <f aca="false">ROUND(I152*H152,2)</f>
        <v>0</v>
      </c>
      <c r="K152" s="167"/>
      <c r="L152" s="18"/>
      <c r="M152" s="168"/>
      <c r="N152" s="169" t="s">
        <v>35</v>
      </c>
      <c r="O152" s="170" t="n">
        <v>0.119</v>
      </c>
      <c r="P152" s="170" t="n">
        <f aca="false">O152*H152</f>
        <v>1.8802</v>
      </c>
      <c r="Q152" s="170" t="n">
        <v>0.08978</v>
      </c>
      <c r="R152" s="170" t="n">
        <f aca="false">Q152*H152</f>
        <v>1.418524</v>
      </c>
      <c r="S152" s="170" t="n">
        <v>0</v>
      </c>
      <c r="T152" s="171" t="n">
        <f aca="false">S152*H152</f>
        <v>0</v>
      </c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  <c r="AE152" s="17"/>
      <c r="AR152" s="172" t="s">
        <v>126</v>
      </c>
      <c r="AT152" s="172" t="s">
        <v>122</v>
      </c>
      <c r="AU152" s="172" t="s">
        <v>80</v>
      </c>
      <c r="AY152" s="3" t="s">
        <v>120</v>
      </c>
      <c r="BE152" s="173" t="n">
        <f aca="false">IF(N152="základní",J152,0)</f>
        <v>0</v>
      </c>
      <c r="BF152" s="173" t="n">
        <f aca="false">IF(N152="snížená",J152,0)</f>
        <v>0</v>
      </c>
      <c r="BG152" s="173" t="n">
        <f aca="false">IF(N152="zákl. přenesená",J152,0)</f>
        <v>0</v>
      </c>
      <c r="BH152" s="173" t="n">
        <f aca="false">IF(N152="sníž. přenesená",J152,0)</f>
        <v>0</v>
      </c>
      <c r="BI152" s="173" t="n">
        <f aca="false">IF(N152="nulová",J152,0)</f>
        <v>0</v>
      </c>
      <c r="BJ152" s="3" t="s">
        <v>78</v>
      </c>
      <c r="BK152" s="173" t="n">
        <f aca="false">ROUND(I152*H152,2)</f>
        <v>0</v>
      </c>
      <c r="BL152" s="3" t="s">
        <v>126</v>
      </c>
      <c r="BM152" s="172" t="s">
        <v>798</v>
      </c>
    </row>
    <row r="153" s="182" customFormat="true" ht="12.8" hidden="false" customHeight="false" outlineLevel="0" collapsed="false">
      <c r="B153" s="183"/>
      <c r="D153" s="176" t="s">
        <v>128</v>
      </c>
      <c r="E153" s="184"/>
      <c r="F153" s="185" t="s">
        <v>799</v>
      </c>
      <c r="H153" s="186" t="n">
        <v>15.8</v>
      </c>
      <c r="L153" s="183"/>
      <c r="M153" s="187"/>
      <c r="N153" s="188"/>
      <c r="O153" s="188"/>
      <c r="P153" s="188"/>
      <c r="Q153" s="188"/>
      <c r="R153" s="188"/>
      <c r="S153" s="188"/>
      <c r="T153" s="189"/>
      <c r="AT153" s="184" t="s">
        <v>128</v>
      </c>
      <c r="AU153" s="184" t="s">
        <v>80</v>
      </c>
      <c r="AV153" s="182" t="s">
        <v>80</v>
      </c>
      <c r="AW153" s="182" t="s">
        <v>27</v>
      </c>
      <c r="AX153" s="182" t="s">
        <v>78</v>
      </c>
      <c r="AY153" s="184" t="s">
        <v>120</v>
      </c>
    </row>
    <row r="154" s="147" customFormat="true" ht="22.8" hidden="false" customHeight="true" outlineLevel="0" collapsed="false">
      <c r="B154" s="148"/>
      <c r="D154" s="149" t="s">
        <v>69</v>
      </c>
      <c r="E154" s="158" t="s">
        <v>221</v>
      </c>
      <c r="F154" s="158" t="s">
        <v>222</v>
      </c>
      <c r="J154" s="159" t="n">
        <f aca="false">BK154</f>
        <v>0</v>
      </c>
      <c r="L154" s="148"/>
      <c r="M154" s="152"/>
      <c r="N154" s="153"/>
      <c r="O154" s="153"/>
      <c r="P154" s="154" t="n">
        <f aca="false">P155</f>
        <v>0.39138</v>
      </c>
      <c r="Q154" s="153"/>
      <c r="R154" s="154" t="n">
        <f aca="false">R155</f>
        <v>0</v>
      </c>
      <c r="S154" s="153"/>
      <c r="T154" s="155" t="n">
        <f aca="false">T155</f>
        <v>0</v>
      </c>
      <c r="AR154" s="149" t="s">
        <v>78</v>
      </c>
      <c r="AT154" s="156" t="s">
        <v>69</v>
      </c>
      <c r="AU154" s="156" t="s">
        <v>78</v>
      </c>
      <c r="AY154" s="149" t="s">
        <v>120</v>
      </c>
      <c r="BK154" s="157" t="n">
        <f aca="false">BK155</f>
        <v>0</v>
      </c>
    </row>
    <row r="155" s="22" customFormat="true" ht="24" hidden="false" customHeight="true" outlineLevel="0" collapsed="false">
      <c r="A155" s="17"/>
      <c r="B155" s="160"/>
      <c r="C155" s="161" t="s">
        <v>287</v>
      </c>
      <c r="D155" s="161" t="s">
        <v>122</v>
      </c>
      <c r="E155" s="162" t="s">
        <v>224</v>
      </c>
      <c r="F155" s="163" t="s">
        <v>225</v>
      </c>
      <c r="G155" s="164" t="s">
        <v>174</v>
      </c>
      <c r="H155" s="165" t="n">
        <v>5.93</v>
      </c>
      <c r="I155" s="166" t="n">
        <v>0</v>
      </c>
      <c r="J155" s="166" t="n">
        <f aca="false">ROUND(I155*H155,2)</f>
        <v>0</v>
      </c>
      <c r="K155" s="167"/>
      <c r="L155" s="18"/>
      <c r="M155" s="168"/>
      <c r="N155" s="169" t="s">
        <v>35</v>
      </c>
      <c r="O155" s="170" t="n">
        <v>0.066</v>
      </c>
      <c r="P155" s="170" t="n">
        <f aca="false">O155*H155</f>
        <v>0.39138</v>
      </c>
      <c r="Q155" s="170" t="n">
        <v>0</v>
      </c>
      <c r="R155" s="170" t="n">
        <f aca="false">Q155*H155</f>
        <v>0</v>
      </c>
      <c r="S155" s="170" t="n">
        <v>0</v>
      </c>
      <c r="T155" s="171" t="n">
        <f aca="false">S155*H155</f>
        <v>0</v>
      </c>
      <c r="U155" s="17"/>
      <c r="V155" s="17"/>
      <c r="W155" s="17"/>
      <c r="X155" s="17"/>
      <c r="Y155" s="17"/>
      <c r="Z155" s="17"/>
      <c r="AA155" s="17"/>
      <c r="AB155" s="17"/>
      <c r="AC155" s="17"/>
      <c r="AD155" s="17"/>
      <c r="AE155" s="17"/>
      <c r="AR155" s="172" t="s">
        <v>126</v>
      </c>
      <c r="AT155" s="172" t="s">
        <v>122</v>
      </c>
      <c r="AU155" s="172" t="s">
        <v>80</v>
      </c>
      <c r="AY155" s="3" t="s">
        <v>120</v>
      </c>
      <c r="BE155" s="173" t="n">
        <f aca="false">IF(N155="základní",J155,0)</f>
        <v>0</v>
      </c>
      <c r="BF155" s="173" t="n">
        <f aca="false">IF(N155="snížená",J155,0)</f>
        <v>0</v>
      </c>
      <c r="BG155" s="173" t="n">
        <f aca="false">IF(N155="zákl. přenesená",J155,0)</f>
        <v>0</v>
      </c>
      <c r="BH155" s="173" t="n">
        <f aca="false">IF(N155="sníž. přenesená",J155,0)</f>
        <v>0</v>
      </c>
      <c r="BI155" s="173" t="n">
        <f aca="false">IF(N155="nulová",J155,0)</f>
        <v>0</v>
      </c>
      <c r="BJ155" s="3" t="s">
        <v>78</v>
      </c>
      <c r="BK155" s="173" t="n">
        <f aca="false">ROUND(I155*H155,2)</f>
        <v>0</v>
      </c>
      <c r="BL155" s="3" t="s">
        <v>126</v>
      </c>
      <c r="BM155" s="172" t="s">
        <v>800</v>
      </c>
    </row>
    <row r="156" s="147" customFormat="true" ht="25.9" hidden="false" customHeight="true" outlineLevel="0" collapsed="false">
      <c r="B156" s="148"/>
      <c r="D156" s="149" t="s">
        <v>69</v>
      </c>
      <c r="E156" s="150" t="s">
        <v>171</v>
      </c>
      <c r="F156" s="150" t="s">
        <v>801</v>
      </c>
      <c r="J156" s="151" t="n">
        <f aca="false">BK156</f>
        <v>0</v>
      </c>
      <c r="L156" s="148"/>
      <c r="M156" s="152"/>
      <c r="N156" s="153"/>
      <c r="O156" s="153"/>
      <c r="P156" s="154" t="n">
        <f aca="false">SUM(P157:P161)</f>
        <v>0</v>
      </c>
      <c r="Q156" s="153"/>
      <c r="R156" s="154" t="n">
        <f aca="false">SUM(R157:R161)</f>
        <v>0.0146</v>
      </c>
      <c r="S156" s="153"/>
      <c r="T156" s="155" t="n">
        <f aca="false">SUM(T157:T161)</f>
        <v>0</v>
      </c>
      <c r="AR156" s="149" t="s">
        <v>140</v>
      </c>
      <c r="AT156" s="156" t="s">
        <v>69</v>
      </c>
      <c r="AU156" s="156" t="s">
        <v>70</v>
      </c>
      <c r="AY156" s="149" t="s">
        <v>120</v>
      </c>
      <c r="BK156" s="157" t="n">
        <f aca="false">SUM(BK157:BK161)</f>
        <v>0</v>
      </c>
    </row>
    <row r="157" s="22" customFormat="true" ht="16.5" hidden="false" customHeight="true" outlineLevel="0" collapsed="false">
      <c r="A157" s="17"/>
      <c r="B157" s="160"/>
      <c r="C157" s="161" t="s">
        <v>262</v>
      </c>
      <c r="D157" s="161" t="s">
        <v>122</v>
      </c>
      <c r="E157" s="162" t="s">
        <v>802</v>
      </c>
      <c r="F157" s="163" t="s">
        <v>803</v>
      </c>
      <c r="G157" s="164" t="s">
        <v>179</v>
      </c>
      <c r="H157" s="165" t="n">
        <v>2</v>
      </c>
      <c r="I157" s="166" t="n">
        <v>0</v>
      </c>
      <c r="J157" s="166" t="n">
        <f aca="false">ROUND(I157*H157,2)</f>
        <v>0</v>
      </c>
      <c r="K157" s="167"/>
      <c r="L157" s="18"/>
      <c r="M157" s="168"/>
      <c r="N157" s="169" t="s">
        <v>35</v>
      </c>
      <c r="O157" s="170" t="n">
        <v>0</v>
      </c>
      <c r="P157" s="170" t="n">
        <f aca="false">O157*H157</f>
        <v>0</v>
      </c>
      <c r="Q157" s="170" t="n">
        <v>0</v>
      </c>
      <c r="R157" s="170" t="n">
        <f aca="false">Q157*H157</f>
        <v>0</v>
      </c>
      <c r="S157" s="170" t="n">
        <v>0</v>
      </c>
      <c r="T157" s="171" t="n">
        <f aca="false">S157*H157</f>
        <v>0</v>
      </c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  <c r="AE157" s="17"/>
      <c r="AR157" s="172" t="s">
        <v>454</v>
      </c>
      <c r="AT157" s="172" t="s">
        <v>122</v>
      </c>
      <c r="AU157" s="172" t="s">
        <v>78</v>
      </c>
      <c r="AY157" s="3" t="s">
        <v>120</v>
      </c>
      <c r="BE157" s="173" t="n">
        <f aca="false">IF(N157="základní",J157,0)</f>
        <v>0</v>
      </c>
      <c r="BF157" s="173" t="n">
        <f aca="false">IF(N157="snížená",J157,0)</f>
        <v>0</v>
      </c>
      <c r="BG157" s="173" t="n">
        <f aca="false">IF(N157="zákl. přenesená",J157,0)</f>
        <v>0</v>
      </c>
      <c r="BH157" s="173" t="n">
        <f aca="false">IF(N157="sníž. přenesená",J157,0)</f>
        <v>0</v>
      </c>
      <c r="BI157" s="173" t="n">
        <f aca="false">IF(N157="nulová",J157,0)</f>
        <v>0</v>
      </c>
      <c r="BJ157" s="3" t="s">
        <v>78</v>
      </c>
      <c r="BK157" s="173" t="n">
        <f aca="false">ROUND(I157*H157,2)</f>
        <v>0</v>
      </c>
      <c r="BL157" s="3" t="s">
        <v>454</v>
      </c>
      <c r="BM157" s="172" t="s">
        <v>804</v>
      </c>
    </row>
    <row r="158" customFormat="false" ht="24" hidden="false" customHeight="true" outlineLevel="0" collapsed="false">
      <c r="A158" s="17"/>
      <c r="B158" s="160"/>
      <c r="C158" s="198" t="s">
        <v>176</v>
      </c>
      <c r="D158" s="198" t="s">
        <v>171</v>
      </c>
      <c r="E158" s="199" t="s">
        <v>805</v>
      </c>
      <c r="F158" s="200" t="s">
        <v>806</v>
      </c>
      <c r="G158" s="201" t="s">
        <v>179</v>
      </c>
      <c r="H158" s="202" t="n">
        <v>2</v>
      </c>
      <c r="I158" s="203" t="n">
        <v>0</v>
      </c>
      <c r="J158" s="203" t="n">
        <f aca="false">ROUND(I158*H158,2)</f>
        <v>0</v>
      </c>
      <c r="K158" s="204"/>
      <c r="L158" s="205"/>
      <c r="M158" s="206"/>
      <c r="N158" s="207" t="s">
        <v>35</v>
      </c>
      <c r="O158" s="170" t="n">
        <v>0</v>
      </c>
      <c r="P158" s="170" t="n">
        <f aca="false">O158*H158</f>
        <v>0</v>
      </c>
      <c r="Q158" s="170" t="n">
        <v>0.0073</v>
      </c>
      <c r="R158" s="170" t="n">
        <f aca="false">Q158*H158</f>
        <v>0.0146</v>
      </c>
      <c r="S158" s="170" t="n">
        <v>0</v>
      </c>
      <c r="T158" s="171" t="n">
        <f aca="false">S158*H158</f>
        <v>0</v>
      </c>
      <c r="U158" s="17"/>
      <c r="V158" s="17"/>
      <c r="W158" s="17"/>
      <c r="X158" s="17"/>
      <c r="Y158" s="17"/>
      <c r="Z158" s="17"/>
      <c r="AA158" s="17"/>
      <c r="AB158" s="17"/>
      <c r="AC158" s="17"/>
      <c r="AD158" s="17"/>
      <c r="AE158" s="17"/>
      <c r="AR158" s="172" t="s">
        <v>807</v>
      </c>
      <c r="AT158" s="172" t="s">
        <v>171</v>
      </c>
      <c r="AU158" s="172" t="s">
        <v>78</v>
      </c>
      <c r="AY158" s="3" t="s">
        <v>120</v>
      </c>
      <c r="BE158" s="173" t="n">
        <f aca="false">IF(N158="základní",J158,0)</f>
        <v>0</v>
      </c>
      <c r="BF158" s="173" t="n">
        <f aca="false">IF(N158="snížená",J158,0)</f>
        <v>0</v>
      </c>
      <c r="BG158" s="173" t="n">
        <f aca="false">IF(N158="zákl. přenesená",J158,0)</f>
        <v>0</v>
      </c>
      <c r="BH158" s="173" t="n">
        <f aca="false">IF(N158="sníž. přenesená",J158,0)</f>
        <v>0</v>
      </c>
      <c r="BI158" s="173" t="n">
        <f aca="false">IF(N158="nulová",J158,0)</f>
        <v>0</v>
      </c>
      <c r="BJ158" s="3" t="s">
        <v>78</v>
      </c>
      <c r="BK158" s="173" t="n">
        <f aca="false">ROUND(I158*H158,2)</f>
        <v>0</v>
      </c>
      <c r="BL158" s="3" t="s">
        <v>454</v>
      </c>
      <c r="BM158" s="172" t="s">
        <v>808</v>
      </c>
    </row>
    <row r="159" customFormat="false" ht="16.5" hidden="false" customHeight="true" outlineLevel="0" collapsed="false">
      <c r="A159" s="17"/>
      <c r="B159" s="160"/>
      <c r="C159" s="161" t="s">
        <v>809</v>
      </c>
      <c r="D159" s="161" t="s">
        <v>122</v>
      </c>
      <c r="E159" s="162" t="s">
        <v>810</v>
      </c>
      <c r="F159" s="163" t="s">
        <v>811</v>
      </c>
      <c r="G159" s="164" t="s">
        <v>212</v>
      </c>
      <c r="H159" s="165" t="n">
        <v>10</v>
      </c>
      <c r="I159" s="166" t="n">
        <v>0</v>
      </c>
      <c r="J159" s="166" t="n">
        <f aca="false">ROUND(I159*H159,2)</f>
        <v>0</v>
      </c>
      <c r="K159" s="167"/>
      <c r="L159" s="18"/>
      <c r="M159" s="168"/>
      <c r="N159" s="169" t="s">
        <v>35</v>
      </c>
      <c r="O159" s="170" t="n">
        <v>0</v>
      </c>
      <c r="P159" s="170" t="n">
        <f aca="false">O159*H159</f>
        <v>0</v>
      </c>
      <c r="Q159" s="170" t="n">
        <v>0</v>
      </c>
      <c r="R159" s="170" t="n">
        <f aca="false">Q159*H159</f>
        <v>0</v>
      </c>
      <c r="S159" s="170" t="n">
        <v>0</v>
      </c>
      <c r="T159" s="171" t="n">
        <f aca="false">S159*H159</f>
        <v>0</v>
      </c>
      <c r="U159" s="17"/>
      <c r="V159" s="17"/>
      <c r="W159" s="17"/>
      <c r="X159" s="17"/>
      <c r="Y159" s="17"/>
      <c r="Z159" s="17"/>
      <c r="AA159" s="17"/>
      <c r="AB159" s="17"/>
      <c r="AC159" s="17"/>
      <c r="AD159" s="17"/>
      <c r="AE159" s="17"/>
      <c r="AR159" s="172" t="s">
        <v>454</v>
      </c>
      <c r="AT159" s="172" t="s">
        <v>122</v>
      </c>
      <c r="AU159" s="172" t="s">
        <v>78</v>
      </c>
      <c r="AY159" s="3" t="s">
        <v>120</v>
      </c>
      <c r="BE159" s="173" t="n">
        <f aca="false">IF(N159="základní",J159,0)</f>
        <v>0</v>
      </c>
      <c r="BF159" s="173" t="n">
        <f aca="false">IF(N159="snížená",J159,0)</f>
        <v>0</v>
      </c>
      <c r="BG159" s="173" t="n">
        <f aca="false">IF(N159="zákl. přenesená",J159,0)</f>
        <v>0</v>
      </c>
      <c r="BH159" s="173" t="n">
        <f aca="false">IF(N159="sníž. přenesená",J159,0)</f>
        <v>0</v>
      </c>
      <c r="BI159" s="173" t="n">
        <f aca="false">IF(N159="nulová",J159,0)</f>
        <v>0</v>
      </c>
      <c r="BJ159" s="3" t="s">
        <v>78</v>
      </c>
      <c r="BK159" s="173" t="n">
        <f aca="false">ROUND(I159*H159,2)</f>
        <v>0</v>
      </c>
      <c r="BL159" s="3" t="s">
        <v>454</v>
      </c>
      <c r="BM159" s="172" t="s">
        <v>812</v>
      </c>
    </row>
    <row r="160" customFormat="false" ht="16.5" hidden="false" customHeight="true" outlineLevel="0" collapsed="false">
      <c r="A160" s="17"/>
      <c r="B160" s="160"/>
      <c r="C160" s="198" t="s">
        <v>7</v>
      </c>
      <c r="D160" s="198" t="s">
        <v>171</v>
      </c>
      <c r="E160" s="199" t="s">
        <v>813</v>
      </c>
      <c r="F160" s="200" t="s">
        <v>814</v>
      </c>
      <c r="G160" s="201" t="s">
        <v>212</v>
      </c>
      <c r="H160" s="202" t="n">
        <v>10</v>
      </c>
      <c r="I160" s="203" t="n">
        <v>0</v>
      </c>
      <c r="J160" s="203" t="n">
        <f aca="false">ROUND(I160*H160,2)</f>
        <v>0</v>
      </c>
      <c r="K160" s="204"/>
      <c r="L160" s="205"/>
      <c r="M160" s="206"/>
      <c r="N160" s="207" t="s">
        <v>35</v>
      </c>
      <c r="O160" s="170" t="n">
        <v>0</v>
      </c>
      <c r="P160" s="170" t="n">
        <f aca="false">O160*H160</f>
        <v>0</v>
      </c>
      <c r="Q160" s="170" t="n">
        <v>0</v>
      </c>
      <c r="R160" s="170" t="n">
        <f aca="false">Q160*H160</f>
        <v>0</v>
      </c>
      <c r="S160" s="170" t="n">
        <v>0</v>
      </c>
      <c r="T160" s="171" t="n">
        <f aca="false">S160*H160</f>
        <v>0</v>
      </c>
      <c r="U160" s="17"/>
      <c r="V160" s="17"/>
      <c r="W160" s="17"/>
      <c r="X160" s="17"/>
      <c r="Y160" s="17"/>
      <c r="Z160" s="17"/>
      <c r="AA160" s="17"/>
      <c r="AB160" s="17"/>
      <c r="AC160" s="17"/>
      <c r="AD160" s="17"/>
      <c r="AE160" s="17"/>
      <c r="AR160" s="172" t="s">
        <v>807</v>
      </c>
      <c r="AT160" s="172" t="s">
        <v>171</v>
      </c>
      <c r="AU160" s="172" t="s">
        <v>78</v>
      </c>
      <c r="AY160" s="3" t="s">
        <v>120</v>
      </c>
      <c r="BE160" s="173" t="n">
        <f aca="false">IF(N160="základní",J160,0)</f>
        <v>0</v>
      </c>
      <c r="BF160" s="173" t="n">
        <f aca="false">IF(N160="snížená",J160,0)</f>
        <v>0</v>
      </c>
      <c r="BG160" s="173" t="n">
        <f aca="false">IF(N160="zákl. přenesená",J160,0)</f>
        <v>0</v>
      </c>
      <c r="BH160" s="173" t="n">
        <f aca="false">IF(N160="sníž. přenesená",J160,0)</f>
        <v>0</v>
      </c>
      <c r="BI160" s="173" t="n">
        <f aca="false">IF(N160="nulová",J160,0)</f>
        <v>0</v>
      </c>
      <c r="BJ160" s="3" t="s">
        <v>78</v>
      </c>
      <c r="BK160" s="173" t="n">
        <f aca="false">ROUND(I160*H160,2)</f>
        <v>0</v>
      </c>
      <c r="BL160" s="3" t="s">
        <v>454</v>
      </c>
      <c r="BM160" s="172" t="s">
        <v>815</v>
      </c>
    </row>
    <row r="161" customFormat="false" ht="36" hidden="false" customHeight="true" outlineLevel="0" collapsed="false">
      <c r="A161" s="17"/>
      <c r="B161" s="160"/>
      <c r="C161" s="161" t="s">
        <v>216</v>
      </c>
      <c r="D161" s="161" t="s">
        <v>122</v>
      </c>
      <c r="E161" s="162" t="s">
        <v>816</v>
      </c>
      <c r="F161" s="163" t="s">
        <v>817</v>
      </c>
      <c r="G161" s="164" t="s">
        <v>818</v>
      </c>
      <c r="H161" s="165" t="n">
        <v>1</v>
      </c>
      <c r="I161" s="166" t="n">
        <v>0</v>
      </c>
      <c r="J161" s="166" t="n">
        <f aca="false">ROUND(I161*H161,2)</f>
        <v>0</v>
      </c>
      <c r="K161" s="167"/>
      <c r="L161" s="18"/>
      <c r="M161" s="208"/>
      <c r="N161" s="209" t="s">
        <v>35</v>
      </c>
      <c r="O161" s="210" t="n">
        <v>0</v>
      </c>
      <c r="P161" s="210" t="n">
        <f aca="false">O161*H161</f>
        <v>0</v>
      </c>
      <c r="Q161" s="210" t="n">
        <v>0</v>
      </c>
      <c r="R161" s="210" t="n">
        <f aca="false">Q161*H161</f>
        <v>0</v>
      </c>
      <c r="S161" s="210" t="n">
        <v>0</v>
      </c>
      <c r="T161" s="211" t="n">
        <f aca="false">S161*H161</f>
        <v>0</v>
      </c>
      <c r="U161" s="17"/>
      <c r="V161" s="17"/>
      <c r="W161" s="17"/>
      <c r="X161" s="17"/>
      <c r="Y161" s="17"/>
      <c r="Z161" s="17"/>
      <c r="AA161" s="17"/>
      <c r="AB161" s="17"/>
      <c r="AC161" s="17"/>
      <c r="AD161" s="17"/>
      <c r="AE161" s="17"/>
      <c r="AR161" s="172" t="s">
        <v>454</v>
      </c>
      <c r="AT161" s="172" t="s">
        <v>122</v>
      </c>
      <c r="AU161" s="172" t="s">
        <v>78</v>
      </c>
      <c r="AY161" s="3" t="s">
        <v>120</v>
      </c>
      <c r="BE161" s="173" t="n">
        <f aca="false">IF(N161="základní",J161,0)</f>
        <v>0</v>
      </c>
      <c r="BF161" s="173" t="n">
        <f aca="false">IF(N161="snížená",J161,0)</f>
        <v>0</v>
      </c>
      <c r="BG161" s="173" t="n">
        <f aca="false">IF(N161="zákl. přenesená",J161,0)</f>
        <v>0</v>
      </c>
      <c r="BH161" s="173" t="n">
        <f aca="false">IF(N161="sníž. přenesená",J161,0)</f>
        <v>0</v>
      </c>
      <c r="BI161" s="173" t="n">
        <f aca="false">IF(N161="nulová",J161,0)</f>
        <v>0</v>
      </c>
      <c r="BJ161" s="3" t="s">
        <v>78</v>
      </c>
      <c r="BK161" s="173" t="n">
        <f aca="false">ROUND(I161*H161,2)</f>
        <v>0</v>
      </c>
      <c r="BL161" s="3" t="s">
        <v>454</v>
      </c>
      <c r="BM161" s="172" t="s">
        <v>819</v>
      </c>
    </row>
    <row r="162" customFormat="false" ht="6.95" hidden="false" customHeight="true" outlineLevel="0" collapsed="false">
      <c r="A162" s="17"/>
      <c r="B162" s="39"/>
      <c r="C162" s="40"/>
      <c r="D162" s="40"/>
      <c r="E162" s="40"/>
      <c r="F162" s="40"/>
      <c r="G162" s="40"/>
      <c r="H162" s="40"/>
      <c r="I162" s="40"/>
      <c r="J162" s="40"/>
      <c r="K162" s="40"/>
      <c r="L162" s="18"/>
      <c r="M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  <c r="AC162" s="17"/>
      <c r="AD162" s="17"/>
      <c r="AE162" s="17"/>
    </row>
  </sheetData>
  <autoFilter ref="C121:K161"/>
  <mergeCells count="9">
    <mergeCell ref="L2:V2"/>
    <mergeCell ref="E7:H7"/>
    <mergeCell ref="E9:H9"/>
    <mergeCell ref="E18:H18"/>
    <mergeCell ref="E27:H27"/>
    <mergeCell ref="E85:H85"/>
    <mergeCell ref="E87:H87"/>
    <mergeCell ref="E112:H112"/>
    <mergeCell ref="E114:H114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M121"/>
  <sheetViews>
    <sheetView windowProtection="fals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2" min="2" style="0" width="1.67515923566879"/>
    <col collapsed="false" hidden="false" max="3" min="3" style="0" width="4.1656050955414"/>
    <col collapsed="false" hidden="false" max="4" min="4" style="0" width="4.3375796178344"/>
    <col collapsed="false" hidden="false" max="5" min="5" style="0" width="17.1656050955414"/>
    <col collapsed="false" hidden="false" max="6" min="6" style="0" width="50.828025477707"/>
    <col collapsed="false" hidden="false" max="7" min="7" style="0" width="7"/>
    <col collapsed="false" hidden="false" max="8" min="8" style="0" width="11.5031847133758"/>
    <col collapsed="false" hidden="false" max="10" min="9" style="0" width="20.1656050955414"/>
    <col collapsed="false" hidden="true" max="11" min="11" style="0" width="0"/>
    <col collapsed="false" hidden="false" max="12" min="12" style="0" width="9.3375796178344"/>
    <col collapsed="false" hidden="true" max="21" min="13" style="0" width="0"/>
    <col collapsed="false" hidden="false" max="22" min="22" style="0" width="12.3375796178344"/>
    <col collapsed="false" hidden="false" max="23" min="23" style="0" width="16.3375796178344"/>
    <col collapsed="false" hidden="false" max="24" min="24" style="0" width="12.3375796178344"/>
    <col collapsed="false" hidden="false" max="25" min="25" style="0" width="15"/>
    <col collapsed="false" hidden="false" max="26" min="26" style="0" width="11"/>
    <col collapsed="false" hidden="false" max="27" min="27" style="0" width="15"/>
    <col collapsed="false" hidden="false" max="28" min="28" style="0" width="16.3375796178344"/>
    <col collapsed="false" hidden="false" max="29" min="29" style="0" width="11"/>
    <col collapsed="false" hidden="false" max="30" min="30" style="0" width="15"/>
    <col collapsed="false" hidden="false" max="31" min="31" style="0" width="16.3375796178344"/>
    <col collapsed="false" hidden="false" max="43" min="32" style="0" width="8.5031847133758"/>
    <col collapsed="false" hidden="true" max="65" min="44" style="0" width="0"/>
    <col collapsed="false" hidden="false" max="1025" min="66" style="0" width="8.5031847133758"/>
  </cols>
  <sheetData>
    <row r="1" customFormat="false" ht="12.8" hidden="false" customHeight="false" outlineLevel="0" collapsed="false">
      <c r="A1" s="99"/>
    </row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93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80</v>
      </c>
    </row>
    <row r="4" customFormat="false" ht="24.95" hidden="false" customHeight="true" outlineLevel="0" collapsed="false">
      <c r="B4" s="6"/>
      <c r="D4" s="7" t="s">
        <v>94</v>
      </c>
      <c r="L4" s="6"/>
      <c r="M4" s="100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3" t="s">
        <v>13</v>
      </c>
      <c r="L6" s="6"/>
    </row>
    <row r="7" customFormat="false" ht="16.5" hidden="false" customHeight="true" outlineLevel="0" collapsed="false">
      <c r="B7" s="6"/>
      <c r="E7" s="101" t="str">
        <f aca="false">'Rekapitulace stavby'!K6</f>
        <v>La-park u kd-úprava</v>
      </c>
      <c r="F7" s="101"/>
      <c r="G7" s="101"/>
      <c r="H7" s="101"/>
      <c r="L7" s="6"/>
    </row>
    <row r="8" s="22" customFormat="true" ht="12" hidden="false" customHeight="true" outlineLevel="0" collapsed="false">
      <c r="A8" s="17"/>
      <c r="B8" s="18"/>
      <c r="C8" s="17"/>
      <c r="D8" s="13" t="s">
        <v>95</v>
      </c>
      <c r="E8" s="17"/>
      <c r="F8" s="17"/>
      <c r="G8" s="17"/>
      <c r="H8" s="17"/>
      <c r="I8" s="17"/>
      <c r="J8" s="17"/>
      <c r="K8" s="17"/>
      <c r="L8" s="34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</row>
    <row r="9" s="22" customFormat="true" ht="16.5" hidden="false" customHeight="true" outlineLevel="0" collapsed="false">
      <c r="A9" s="17"/>
      <c r="B9" s="18"/>
      <c r="C9" s="17"/>
      <c r="D9" s="17"/>
      <c r="E9" s="48" t="s">
        <v>820</v>
      </c>
      <c r="F9" s="48"/>
      <c r="G9" s="48"/>
      <c r="H9" s="48"/>
      <c r="I9" s="17"/>
      <c r="J9" s="17"/>
      <c r="K9" s="17"/>
      <c r="L9" s="34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="22" customFormat="true" ht="12.8" hidden="false" customHeight="false" outlineLevel="0" collapsed="false">
      <c r="A10" s="17"/>
      <c r="B10" s="18"/>
      <c r="C10" s="17"/>
      <c r="D10" s="17"/>
      <c r="E10" s="17"/>
      <c r="F10" s="17"/>
      <c r="G10" s="17"/>
      <c r="H10" s="17"/>
      <c r="I10" s="17"/>
      <c r="J10" s="17"/>
      <c r="K10" s="17"/>
      <c r="L10" s="34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</row>
    <row r="11" customFormat="false" ht="12" hidden="false" customHeight="true" outlineLevel="0" collapsed="false">
      <c r="A11" s="17"/>
      <c r="B11" s="18"/>
      <c r="C11" s="17"/>
      <c r="D11" s="13" t="s">
        <v>15</v>
      </c>
      <c r="E11" s="17"/>
      <c r="F11" s="14"/>
      <c r="G11" s="17"/>
      <c r="H11" s="17"/>
      <c r="I11" s="13" t="s">
        <v>16</v>
      </c>
      <c r="J11" s="14"/>
      <c r="K11" s="17"/>
      <c r="L11" s="34"/>
      <c r="M11" s="22"/>
      <c r="N11" s="22"/>
      <c r="O11" s="22"/>
      <c r="P11" s="22"/>
      <c r="Q11" s="22"/>
      <c r="R11" s="22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</row>
    <row r="12" customFormat="false" ht="12" hidden="false" customHeight="true" outlineLevel="0" collapsed="false">
      <c r="A12" s="17"/>
      <c r="B12" s="18"/>
      <c r="C12" s="17"/>
      <c r="D12" s="13" t="s">
        <v>17</v>
      </c>
      <c r="E12" s="17"/>
      <c r="F12" s="14" t="s">
        <v>18</v>
      </c>
      <c r="G12" s="17"/>
      <c r="H12" s="17"/>
      <c r="I12" s="13" t="s">
        <v>19</v>
      </c>
      <c r="J12" s="102" t="str">
        <f aca="false">'Rekapitulace stavby'!AN8</f>
        <v>21. 4. 2020</v>
      </c>
      <c r="K12" s="17"/>
      <c r="L12" s="34"/>
      <c r="M12" s="22"/>
      <c r="N12" s="22"/>
      <c r="O12" s="22"/>
      <c r="P12" s="22"/>
      <c r="Q12" s="22"/>
      <c r="R12" s="22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</row>
    <row r="13" customFormat="false" ht="10.8" hidden="false" customHeight="true" outlineLevel="0" collapsed="false">
      <c r="A13" s="17"/>
      <c r="B13" s="18"/>
      <c r="C13" s="17"/>
      <c r="D13" s="17"/>
      <c r="E13" s="17"/>
      <c r="F13" s="17"/>
      <c r="G13" s="17"/>
      <c r="H13" s="17"/>
      <c r="I13" s="17"/>
      <c r="J13" s="17"/>
      <c r="K13" s="17"/>
      <c r="L13" s="34"/>
      <c r="M13" s="22"/>
      <c r="N13" s="22"/>
      <c r="O13" s="22"/>
      <c r="P13" s="22"/>
      <c r="Q13" s="22"/>
      <c r="R13" s="22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</row>
    <row r="14" customFormat="false" ht="12" hidden="false" customHeight="true" outlineLevel="0" collapsed="false">
      <c r="A14" s="17"/>
      <c r="B14" s="18"/>
      <c r="C14" s="17"/>
      <c r="D14" s="13" t="s">
        <v>21</v>
      </c>
      <c r="E14" s="17"/>
      <c r="F14" s="17"/>
      <c r="G14" s="17"/>
      <c r="H14" s="17"/>
      <c r="I14" s="13" t="s">
        <v>22</v>
      </c>
      <c r="J14" s="14" t="str">
        <f aca="false">IF('Rekapitulace stavby'!AN10="","",'Rekapitulace stavby'!AN10)</f>
        <v/>
      </c>
      <c r="K14" s="17"/>
      <c r="L14" s="34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customFormat="false" ht="18" hidden="false" customHeight="true" outlineLevel="0" collapsed="false">
      <c r="A15" s="17"/>
      <c r="B15" s="18"/>
      <c r="C15" s="17"/>
      <c r="D15" s="17"/>
      <c r="E15" s="14" t="str">
        <f aca="false">IF('Rekapitulace stavby'!E11="","",'Rekapitulace stavby'!E11)</f>
        <v> </v>
      </c>
      <c r="F15" s="17"/>
      <c r="G15" s="17"/>
      <c r="H15" s="17"/>
      <c r="I15" s="13" t="s">
        <v>24</v>
      </c>
      <c r="J15" s="14" t="inlineStr">
        <f aca="false">IF('Rekapitulace stavby'!AN11="","",'Rekapitulace stavby'!AN11)</f>
        <is>
          <t/>
        </is>
      </c>
      <c r="K15" s="17"/>
      <c r="L15" s="34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</row>
    <row r="16" customFormat="false" ht="6.95" hidden="false" customHeight="true" outlineLevel="0" collapsed="false">
      <c r="A16" s="17"/>
      <c r="B16" s="18"/>
      <c r="C16" s="17"/>
      <c r="D16" s="17"/>
      <c r="E16" s="17"/>
      <c r="F16" s="17"/>
      <c r="G16" s="17"/>
      <c r="H16" s="17"/>
      <c r="I16" s="17"/>
      <c r="J16" s="17"/>
      <c r="K16" s="17"/>
      <c r="L16" s="34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</row>
    <row r="17" customFormat="false" ht="12" hidden="false" customHeight="true" outlineLevel="0" collapsed="false">
      <c r="A17" s="17"/>
      <c r="B17" s="18"/>
      <c r="C17" s="17"/>
      <c r="D17" s="13" t="s">
        <v>25</v>
      </c>
      <c r="E17" s="17"/>
      <c r="F17" s="17"/>
      <c r="G17" s="17"/>
      <c r="H17" s="17"/>
      <c r="I17" s="13" t="s">
        <v>22</v>
      </c>
      <c r="J17" s="14" t="n">
        <f aca="false">'Rekapitulace stavby'!AN13</f>
        <v>0</v>
      </c>
      <c r="K17" s="17"/>
      <c r="L17" s="34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</row>
    <row r="18" customFormat="false" ht="18" hidden="false" customHeight="true" outlineLevel="0" collapsed="false">
      <c r="A18" s="17"/>
      <c r="B18" s="18"/>
      <c r="C18" s="17"/>
      <c r="D18" s="17"/>
      <c r="E18" s="10" t="str">
        <f aca="false">'Rekapitulace stavby'!E14</f>
        <v> </v>
      </c>
      <c r="F18" s="10"/>
      <c r="G18" s="10"/>
      <c r="H18" s="10"/>
      <c r="I18" s="13" t="s">
        <v>24</v>
      </c>
      <c r="J18" s="14" t="inlineStr">
        <f aca="false">'Rekapitulace stavby'!AN14</f>
        <is>
          <t/>
        </is>
      </c>
      <c r="K18" s="17"/>
      <c r="L18" s="34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</row>
    <row r="19" customFormat="false" ht="6.95" hidden="false" customHeight="true" outlineLevel="0" collapsed="false">
      <c r="A19" s="17"/>
      <c r="B19" s="18"/>
      <c r="C19" s="17"/>
      <c r="D19" s="17"/>
      <c r="E19" s="17"/>
      <c r="F19" s="17"/>
      <c r="G19" s="17"/>
      <c r="H19" s="17"/>
      <c r="I19" s="17"/>
      <c r="J19" s="17"/>
      <c r="K19" s="17"/>
      <c r="L19" s="34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</row>
    <row r="20" customFormat="false" ht="12" hidden="false" customHeight="true" outlineLevel="0" collapsed="false">
      <c r="A20" s="17"/>
      <c r="B20" s="18"/>
      <c r="C20" s="17"/>
      <c r="D20" s="13" t="s">
        <v>26</v>
      </c>
      <c r="E20" s="17"/>
      <c r="F20" s="17"/>
      <c r="G20" s="17"/>
      <c r="H20" s="17"/>
      <c r="I20" s="13" t="s">
        <v>22</v>
      </c>
      <c r="J20" s="14" t="str">
        <f aca="false">IF('Rekapitulace stavby'!AN16="","",'Rekapitulace stavby'!AN16)</f>
        <v/>
      </c>
      <c r="K20" s="17"/>
      <c r="L20" s="34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</row>
    <row r="21" customFormat="false" ht="18" hidden="false" customHeight="true" outlineLevel="0" collapsed="false">
      <c r="A21" s="17"/>
      <c r="B21" s="18"/>
      <c r="C21" s="17"/>
      <c r="D21" s="17"/>
      <c r="E21" s="14" t="str">
        <f aca="false">IF('Rekapitulace stavby'!E17="","",'Rekapitulace stavby'!E17)</f>
        <v> </v>
      </c>
      <c r="F21" s="17"/>
      <c r="G21" s="17"/>
      <c r="H21" s="17"/>
      <c r="I21" s="13" t="s">
        <v>24</v>
      </c>
      <c r="J21" s="14" t="inlineStr">
        <f aca="false">IF('Rekapitulace stavby'!AN17="","",'Rekapitulace stavby'!AN17)</f>
        <is>
          <t/>
        </is>
      </c>
      <c r="K21" s="17"/>
      <c r="L21" s="34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</row>
    <row r="22" customFormat="false" ht="6.95" hidden="false" customHeight="true" outlineLevel="0" collapsed="false">
      <c r="A22" s="17"/>
      <c r="B22" s="18"/>
      <c r="C22" s="17"/>
      <c r="D22" s="17"/>
      <c r="E22" s="17"/>
      <c r="F22" s="17"/>
      <c r="G22" s="17"/>
      <c r="H22" s="17"/>
      <c r="I22" s="17"/>
      <c r="J22" s="17"/>
      <c r="K22" s="17"/>
      <c r="L22" s="34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</row>
    <row r="23" customFormat="false" ht="12" hidden="false" customHeight="true" outlineLevel="0" collapsed="false">
      <c r="A23" s="17"/>
      <c r="B23" s="18"/>
      <c r="C23" s="17"/>
      <c r="D23" s="13" t="s">
        <v>28</v>
      </c>
      <c r="E23" s="17"/>
      <c r="F23" s="17"/>
      <c r="G23" s="17"/>
      <c r="H23" s="17"/>
      <c r="I23" s="13" t="s">
        <v>22</v>
      </c>
      <c r="J23" s="14"/>
      <c r="K23" s="17"/>
      <c r="L23" s="34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</row>
    <row r="24" customFormat="false" ht="18" hidden="false" customHeight="true" outlineLevel="0" collapsed="false">
      <c r="A24" s="17"/>
      <c r="B24" s="18"/>
      <c r="C24" s="17"/>
      <c r="D24" s="17"/>
      <c r="E24" s="14" t="s">
        <v>97</v>
      </c>
      <c r="F24" s="17"/>
      <c r="G24" s="17"/>
      <c r="H24" s="17"/>
      <c r="I24" s="13" t="s">
        <v>24</v>
      </c>
      <c r="J24" s="14"/>
      <c r="K24" s="17"/>
      <c r="L24" s="34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</row>
    <row r="25" customFormat="false" ht="6.95" hidden="false" customHeight="true" outlineLevel="0" collapsed="false">
      <c r="A25" s="17"/>
      <c r="B25" s="18"/>
      <c r="C25" s="17"/>
      <c r="D25" s="17"/>
      <c r="E25" s="17"/>
      <c r="F25" s="17"/>
      <c r="G25" s="17"/>
      <c r="H25" s="17"/>
      <c r="I25" s="17"/>
      <c r="J25" s="17"/>
      <c r="K25" s="17"/>
      <c r="L25" s="34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</row>
    <row r="26" customFormat="false" ht="12" hidden="false" customHeight="true" outlineLevel="0" collapsed="false">
      <c r="A26" s="17"/>
      <c r="B26" s="18"/>
      <c r="C26" s="17"/>
      <c r="D26" s="13" t="s">
        <v>29</v>
      </c>
      <c r="E26" s="17"/>
      <c r="F26" s="17"/>
      <c r="G26" s="17"/>
      <c r="H26" s="17"/>
      <c r="I26" s="17"/>
      <c r="J26" s="17"/>
      <c r="K26" s="17"/>
      <c r="L26" s="34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</row>
    <row r="27" s="106" customFormat="true" ht="16.5" hidden="false" customHeight="true" outlineLevel="0" collapsed="false">
      <c r="A27" s="103"/>
      <c r="B27" s="104"/>
      <c r="C27" s="103"/>
      <c r="D27" s="103"/>
      <c r="E27" s="15"/>
      <c r="F27" s="15"/>
      <c r="G27" s="15"/>
      <c r="H27" s="15"/>
      <c r="I27" s="103"/>
      <c r="J27" s="103"/>
      <c r="K27" s="103"/>
      <c r="L27" s="105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</row>
    <row r="28" s="22" customFormat="true" ht="6.95" hidden="false" customHeight="true" outlineLevel="0" collapsed="false">
      <c r="A28" s="17"/>
      <c r="B28" s="18"/>
      <c r="C28" s="17"/>
      <c r="D28" s="17"/>
      <c r="E28" s="17"/>
      <c r="F28" s="17"/>
      <c r="G28" s="17"/>
      <c r="H28" s="17"/>
      <c r="I28" s="17"/>
      <c r="J28" s="17"/>
      <c r="K28" s="17"/>
      <c r="L28" s="34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</row>
    <row r="29" customFormat="false" ht="6.95" hidden="false" customHeight="true" outlineLevel="0" collapsed="false">
      <c r="A29" s="17"/>
      <c r="B29" s="18"/>
      <c r="C29" s="17"/>
      <c r="D29" s="67"/>
      <c r="E29" s="67"/>
      <c r="F29" s="67"/>
      <c r="G29" s="67"/>
      <c r="H29" s="67"/>
      <c r="I29" s="67"/>
      <c r="J29" s="67"/>
      <c r="K29" s="67"/>
      <c r="L29" s="34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</row>
    <row r="30" customFormat="false" ht="25.45" hidden="false" customHeight="true" outlineLevel="0" collapsed="false">
      <c r="A30" s="17"/>
      <c r="B30" s="18"/>
      <c r="C30" s="17"/>
      <c r="D30" s="107" t="s">
        <v>30</v>
      </c>
      <c r="E30" s="17"/>
      <c r="F30" s="17"/>
      <c r="G30" s="17"/>
      <c r="H30" s="17"/>
      <c r="I30" s="17"/>
      <c r="J30" s="108" t="n">
        <f aca="false">ROUND(J117, 2)</f>
        <v>0</v>
      </c>
      <c r="K30" s="17"/>
      <c r="L30" s="34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</row>
    <row r="31" customFormat="false" ht="6.95" hidden="false" customHeight="true" outlineLevel="0" collapsed="false">
      <c r="A31" s="17"/>
      <c r="B31" s="18"/>
      <c r="C31" s="17"/>
      <c r="D31" s="67"/>
      <c r="E31" s="67"/>
      <c r="F31" s="67"/>
      <c r="G31" s="67"/>
      <c r="H31" s="67"/>
      <c r="I31" s="67"/>
      <c r="J31" s="67"/>
      <c r="K31" s="67"/>
      <c r="L31" s="34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</row>
    <row r="32" customFormat="false" ht="14.4" hidden="false" customHeight="true" outlineLevel="0" collapsed="false">
      <c r="A32" s="17"/>
      <c r="B32" s="18"/>
      <c r="C32" s="17"/>
      <c r="D32" s="17"/>
      <c r="E32" s="17"/>
      <c r="F32" s="109" t="s">
        <v>32</v>
      </c>
      <c r="G32" s="17"/>
      <c r="H32" s="17"/>
      <c r="I32" s="109" t="s">
        <v>31</v>
      </c>
      <c r="J32" s="109" t="s">
        <v>33</v>
      </c>
      <c r="K32" s="17"/>
      <c r="L32" s="34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</row>
    <row r="33" customFormat="false" ht="14.4" hidden="false" customHeight="true" outlineLevel="0" collapsed="false">
      <c r="A33" s="17"/>
      <c r="B33" s="18"/>
      <c r="C33" s="17"/>
      <c r="D33" s="110" t="s">
        <v>34</v>
      </c>
      <c r="E33" s="13" t="s">
        <v>35</v>
      </c>
      <c r="F33" s="111" t="n">
        <f aca="false">ROUND((SUM(BE117:BE120)),  2)</f>
        <v>0</v>
      </c>
      <c r="G33" s="17"/>
      <c r="H33" s="17"/>
      <c r="I33" s="112" t="n">
        <v>0.21</v>
      </c>
      <c r="J33" s="111" t="n">
        <f aca="false">ROUND(((SUM(BE117:BE120))*I33),  2)</f>
        <v>0</v>
      </c>
      <c r="K33" s="17"/>
      <c r="L33" s="34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</row>
    <row r="34" customFormat="false" ht="14.4" hidden="false" customHeight="true" outlineLevel="0" collapsed="false">
      <c r="A34" s="17"/>
      <c r="B34" s="18"/>
      <c r="C34" s="17"/>
      <c r="D34" s="17"/>
      <c r="E34" s="13" t="s">
        <v>36</v>
      </c>
      <c r="F34" s="111" t="n">
        <f aca="false">ROUND((SUM(BF117:BF120)),  2)</f>
        <v>0</v>
      </c>
      <c r="G34" s="17"/>
      <c r="H34" s="17"/>
      <c r="I34" s="112" t="n">
        <v>0.15</v>
      </c>
      <c r="J34" s="111" t="n">
        <f aca="false">ROUND(((SUM(BF117:BF120))*I34),  2)</f>
        <v>0</v>
      </c>
      <c r="K34" s="17"/>
      <c r="L34" s="34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</row>
    <row r="35" customFormat="false" ht="14.4" hidden="true" customHeight="true" outlineLevel="0" collapsed="false">
      <c r="A35" s="17"/>
      <c r="B35" s="18"/>
      <c r="C35" s="17"/>
      <c r="D35" s="17"/>
      <c r="E35" s="13" t="s">
        <v>37</v>
      </c>
      <c r="F35" s="111" t="n">
        <f aca="false">ROUND((SUM(BG117:BG120)),  2)</f>
        <v>0</v>
      </c>
      <c r="G35" s="17"/>
      <c r="H35" s="17"/>
      <c r="I35" s="112" t="n">
        <v>0.21</v>
      </c>
      <c r="J35" s="111" t="n">
        <f aca="false">0</f>
        <v>0</v>
      </c>
      <c r="K35" s="17"/>
      <c r="L35" s="34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</row>
    <row r="36" customFormat="false" ht="14.4" hidden="true" customHeight="true" outlineLevel="0" collapsed="false">
      <c r="A36" s="17"/>
      <c r="B36" s="18"/>
      <c r="C36" s="17"/>
      <c r="D36" s="17"/>
      <c r="E36" s="13" t="s">
        <v>38</v>
      </c>
      <c r="F36" s="111" t="n">
        <f aca="false">ROUND((SUM(BH117:BH120)),  2)</f>
        <v>0</v>
      </c>
      <c r="G36" s="17"/>
      <c r="H36" s="17"/>
      <c r="I36" s="112" t="n">
        <v>0.15</v>
      </c>
      <c r="J36" s="111" t="n">
        <f aca="false">0</f>
        <v>0</v>
      </c>
      <c r="K36" s="17"/>
      <c r="L36" s="34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</row>
    <row r="37" customFormat="false" ht="14.4" hidden="true" customHeight="true" outlineLevel="0" collapsed="false">
      <c r="A37" s="17"/>
      <c r="B37" s="18"/>
      <c r="C37" s="17"/>
      <c r="D37" s="17"/>
      <c r="E37" s="13" t="s">
        <v>39</v>
      </c>
      <c r="F37" s="111" t="n">
        <f aca="false">ROUND((SUM(BI117:BI120)),  2)</f>
        <v>0</v>
      </c>
      <c r="G37" s="17"/>
      <c r="H37" s="17"/>
      <c r="I37" s="112" t="n">
        <v>0</v>
      </c>
      <c r="J37" s="111" t="n">
        <f aca="false">0</f>
        <v>0</v>
      </c>
      <c r="K37" s="17"/>
      <c r="L37" s="34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</row>
    <row r="38" customFormat="false" ht="6.95" hidden="false" customHeight="true" outlineLevel="0" collapsed="false">
      <c r="A38" s="17"/>
      <c r="B38" s="18"/>
      <c r="C38" s="17"/>
      <c r="D38" s="17"/>
      <c r="E38" s="17"/>
      <c r="F38" s="17"/>
      <c r="G38" s="17"/>
      <c r="H38" s="17"/>
      <c r="I38" s="17"/>
      <c r="J38" s="17"/>
      <c r="K38" s="17"/>
      <c r="L38" s="34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</row>
    <row r="39" customFormat="false" ht="25.45" hidden="false" customHeight="true" outlineLevel="0" collapsed="false">
      <c r="A39" s="17"/>
      <c r="B39" s="18"/>
      <c r="C39" s="113"/>
      <c r="D39" s="114" t="s">
        <v>40</v>
      </c>
      <c r="E39" s="58"/>
      <c r="F39" s="58"/>
      <c r="G39" s="115" t="s">
        <v>41</v>
      </c>
      <c r="H39" s="116" t="s">
        <v>42</v>
      </c>
      <c r="I39" s="58"/>
      <c r="J39" s="117" t="n">
        <f aca="false">SUM(J30:J37)</f>
        <v>0</v>
      </c>
      <c r="K39" s="118"/>
      <c r="L39" s="34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</row>
    <row r="40" customFormat="false" ht="14.4" hidden="false" customHeight="true" outlineLevel="0" collapsed="false">
      <c r="A40" s="17"/>
      <c r="B40" s="18"/>
      <c r="C40" s="17"/>
      <c r="D40" s="17"/>
      <c r="E40" s="17"/>
      <c r="F40" s="17"/>
      <c r="G40" s="17"/>
      <c r="H40" s="17"/>
      <c r="I40" s="17"/>
      <c r="J40" s="17"/>
      <c r="K40" s="17"/>
      <c r="L40" s="34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2" customFormat="true" ht="14.4" hidden="false" customHeight="true" outlineLevel="0" collapsed="false">
      <c r="B50" s="34"/>
      <c r="D50" s="35" t="s">
        <v>43</v>
      </c>
      <c r="E50" s="36"/>
      <c r="F50" s="36"/>
      <c r="G50" s="35" t="s">
        <v>44</v>
      </c>
      <c r="H50" s="36"/>
      <c r="I50" s="36"/>
      <c r="J50" s="36"/>
      <c r="K50" s="36"/>
      <c r="L50" s="34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2" customFormat="true" ht="12.8" hidden="false" customHeight="false" outlineLevel="0" collapsed="false">
      <c r="A61" s="17"/>
      <c r="B61" s="18"/>
      <c r="C61" s="17"/>
      <c r="D61" s="37" t="s">
        <v>45</v>
      </c>
      <c r="E61" s="20"/>
      <c r="F61" s="119" t="s">
        <v>46</v>
      </c>
      <c r="G61" s="37" t="s">
        <v>45</v>
      </c>
      <c r="H61" s="20"/>
      <c r="I61" s="20"/>
      <c r="J61" s="120" t="s">
        <v>46</v>
      </c>
      <c r="K61" s="20"/>
      <c r="L61" s="34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2" customFormat="true" ht="12.8" hidden="false" customHeight="false" outlineLevel="0" collapsed="false">
      <c r="A65" s="17"/>
      <c r="B65" s="18"/>
      <c r="C65" s="17"/>
      <c r="D65" s="35" t="s">
        <v>47</v>
      </c>
      <c r="E65" s="38"/>
      <c r="F65" s="38"/>
      <c r="G65" s="35" t="s">
        <v>48</v>
      </c>
      <c r="H65" s="38"/>
      <c r="I65" s="38"/>
      <c r="J65" s="38"/>
      <c r="K65" s="38"/>
      <c r="L65" s="34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2" customFormat="true" ht="12.8" hidden="false" customHeight="false" outlineLevel="0" collapsed="false">
      <c r="A76" s="17"/>
      <c r="B76" s="18"/>
      <c r="C76" s="17"/>
      <c r="D76" s="37" t="s">
        <v>45</v>
      </c>
      <c r="E76" s="20"/>
      <c r="F76" s="119" t="s">
        <v>46</v>
      </c>
      <c r="G76" s="37" t="s">
        <v>45</v>
      </c>
      <c r="H76" s="20"/>
      <c r="I76" s="20"/>
      <c r="J76" s="120" t="s">
        <v>46</v>
      </c>
      <c r="K76" s="20"/>
      <c r="L76" s="34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</row>
    <row r="77" customFormat="false" ht="14.4" hidden="false" customHeight="true" outlineLevel="0" collapsed="false">
      <c r="A77" s="17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34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</row>
    <row r="81" s="22" customFormat="true" ht="6.95" hidden="false" customHeight="true" outlineLevel="0" collapsed="false">
      <c r="A81" s="17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34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</row>
    <row r="82" customFormat="false" ht="24.95" hidden="false" customHeight="true" outlineLevel="0" collapsed="false">
      <c r="A82" s="17"/>
      <c r="B82" s="18"/>
      <c r="C82" s="7" t="s">
        <v>98</v>
      </c>
      <c r="D82" s="17"/>
      <c r="E82" s="17"/>
      <c r="F82" s="17"/>
      <c r="G82" s="17"/>
      <c r="H82" s="17"/>
      <c r="I82" s="17"/>
      <c r="J82" s="17"/>
      <c r="K82" s="17"/>
      <c r="L82" s="34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</row>
    <row r="83" customFormat="false" ht="6.95" hidden="false" customHeight="true" outlineLevel="0" collapsed="false">
      <c r="A83" s="17"/>
      <c r="B83" s="18"/>
      <c r="C83" s="17"/>
      <c r="D83" s="17"/>
      <c r="E83" s="17"/>
      <c r="F83" s="17"/>
      <c r="G83" s="17"/>
      <c r="H83" s="17"/>
      <c r="I83" s="17"/>
      <c r="J83" s="17"/>
      <c r="K83" s="17"/>
      <c r="L83" s="34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</row>
    <row r="84" customFormat="false" ht="12" hidden="false" customHeight="true" outlineLevel="0" collapsed="false">
      <c r="A84" s="17"/>
      <c r="B84" s="18"/>
      <c r="C84" s="13" t="s">
        <v>13</v>
      </c>
      <c r="D84" s="17"/>
      <c r="E84" s="17"/>
      <c r="F84" s="17"/>
      <c r="G84" s="17"/>
      <c r="H84" s="17"/>
      <c r="I84" s="17"/>
      <c r="J84" s="17"/>
      <c r="K84" s="17"/>
      <c r="L84" s="34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</row>
    <row r="85" customFormat="false" ht="16.5" hidden="false" customHeight="true" outlineLevel="0" collapsed="false">
      <c r="A85" s="17"/>
      <c r="B85" s="18"/>
      <c r="C85" s="17"/>
      <c r="D85" s="17"/>
      <c r="E85" s="101" t="str">
        <f aca="false">E7</f>
        <v>La-park u kd-úprava</v>
      </c>
      <c r="F85" s="101"/>
      <c r="G85" s="101"/>
      <c r="H85" s="101"/>
      <c r="I85" s="17"/>
      <c r="J85" s="17"/>
      <c r="K85" s="17"/>
      <c r="L85" s="34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</row>
    <row r="86" customFormat="false" ht="12" hidden="false" customHeight="true" outlineLevel="0" collapsed="false">
      <c r="A86" s="17"/>
      <c r="B86" s="18"/>
      <c r="C86" s="13" t="s">
        <v>95</v>
      </c>
      <c r="D86" s="17"/>
      <c r="E86" s="17"/>
      <c r="F86" s="17"/>
      <c r="G86" s="17"/>
      <c r="H86" s="17"/>
      <c r="I86" s="17"/>
      <c r="J86" s="17"/>
      <c r="K86" s="17"/>
      <c r="L86" s="34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</row>
    <row r="87" customFormat="false" ht="16.5" hidden="false" customHeight="true" outlineLevel="0" collapsed="false">
      <c r="A87" s="17"/>
      <c r="B87" s="18"/>
      <c r="C87" s="17"/>
      <c r="D87" s="17"/>
      <c r="E87" s="48" t="str">
        <f aca="false">E9</f>
        <v>20200211-5aa - OSTATNÍ NÁKLADY- úprava</v>
      </c>
      <c r="F87" s="48"/>
      <c r="G87" s="48"/>
      <c r="H87" s="48"/>
      <c r="I87" s="17"/>
      <c r="J87" s="17"/>
      <c r="K87" s="17"/>
      <c r="L87" s="34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</row>
    <row r="88" customFormat="false" ht="6.95" hidden="false" customHeight="true" outlineLevel="0" collapsed="false">
      <c r="A88" s="17"/>
      <c r="B88" s="18"/>
      <c r="C88" s="17"/>
      <c r="D88" s="17"/>
      <c r="E88" s="17"/>
      <c r="F88" s="17"/>
      <c r="G88" s="17"/>
      <c r="H88" s="17"/>
      <c r="I88" s="17"/>
      <c r="J88" s="17"/>
      <c r="K88" s="17"/>
      <c r="L88" s="34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</row>
    <row r="89" customFormat="false" ht="12" hidden="false" customHeight="true" outlineLevel="0" collapsed="false">
      <c r="A89" s="17"/>
      <c r="B89" s="18"/>
      <c r="C89" s="13" t="s">
        <v>17</v>
      </c>
      <c r="D89" s="17"/>
      <c r="E89" s="17"/>
      <c r="F89" s="14" t="str">
        <f aca="false">F12</f>
        <v>Lanškroun</v>
      </c>
      <c r="G89" s="17"/>
      <c r="H89" s="17"/>
      <c r="I89" s="13" t="s">
        <v>19</v>
      </c>
      <c r="J89" s="102" t="str">
        <f aca="false">IF(J12="","",J12)</f>
        <v>21. 4. 2020</v>
      </c>
      <c r="K89" s="17"/>
      <c r="L89" s="34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</row>
    <row r="90" customFormat="false" ht="6.95" hidden="false" customHeight="true" outlineLevel="0" collapsed="false">
      <c r="A90" s="17"/>
      <c r="B90" s="18"/>
      <c r="C90" s="17"/>
      <c r="D90" s="17"/>
      <c r="E90" s="17"/>
      <c r="F90" s="17"/>
      <c r="G90" s="17"/>
      <c r="H90" s="17"/>
      <c r="I90" s="17"/>
      <c r="J90" s="17"/>
      <c r="K90" s="17"/>
      <c r="L90" s="34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</row>
    <row r="91" customFormat="false" ht="15.15" hidden="false" customHeight="true" outlineLevel="0" collapsed="false">
      <c r="A91" s="17"/>
      <c r="B91" s="18"/>
      <c r="C91" s="13" t="s">
        <v>21</v>
      </c>
      <c r="D91" s="17"/>
      <c r="E91" s="17"/>
      <c r="F91" s="14" t="str">
        <f aca="false">E15</f>
        <v> </v>
      </c>
      <c r="G91" s="17"/>
      <c r="H91" s="17"/>
      <c r="I91" s="13" t="s">
        <v>26</v>
      </c>
      <c r="J91" s="121" t="str">
        <f aca="false">E21</f>
        <v> </v>
      </c>
      <c r="K91" s="17"/>
      <c r="L91" s="34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</row>
    <row r="92" customFormat="false" ht="15.15" hidden="false" customHeight="true" outlineLevel="0" collapsed="false">
      <c r="A92" s="17"/>
      <c r="B92" s="18"/>
      <c r="C92" s="13" t="s">
        <v>25</v>
      </c>
      <c r="D92" s="17"/>
      <c r="E92" s="17"/>
      <c r="F92" s="14" t="str">
        <f aca="false">IF(E18="","",E18)</f>
        <v> </v>
      </c>
      <c r="G92" s="17"/>
      <c r="H92" s="17"/>
      <c r="I92" s="13" t="s">
        <v>28</v>
      </c>
      <c r="J92" s="121" t="str">
        <f aca="false">E24</f>
        <v>Ing. Ivana Smolová</v>
      </c>
      <c r="K92" s="17"/>
      <c r="L92" s="34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</row>
    <row r="93" customFormat="false" ht="10.3" hidden="false" customHeight="true" outlineLevel="0" collapsed="false">
      <c r="A93" s="17"/>
      <c r="B93" s="18"/>
      <c r="C93" s="17"/>
      <c r="D93" s="17"/>
      <c r="E93" s="17"/>
      <c r="F93" s="17"/>
      <c r="G93" s="17"/>
      <c r="H93" s="17"/>
      <c r="I93" s="17"/>
      <c r="J93" s="17"/>
      <c r="K93" s="17"/>
      <c r="L93" s="34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</row>
    <row r="94" customFormat="false" ht="29.3" hidden="false" customHeight="true" outlineLevel="0" collapsed="false">
      <c r="A94" s="17"/>
      <c r="B94" s="18"/>
      <c r="C94" s="122" t="s">
        <v>99</v>
      </c>
      <c r="D94" s="113"/>
      <c r="E94" s="113"/>
      <c r="F94" s="113"/>
      <c r="G94" s="113"/>
      <c r="H94" s="113"/>
      <c r="I94" s="113"/>
      <c r="J94" s="123" t="s">
        <v>100</v>
      </c>
      <c r="K94" s="113"/>
      <c r="L94" s="34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</row>
    <row r="95" customFormat="false" ht="10.3" hidden="false" customHeight="true" outlineLevel="0" collapsed="false">
      <c r="A95" s="17"/>
      <c r="B95" s="18"/>
      <c r="C95" s="17"/>
      <c r="D95" s="17"/>
      <c r="E95" s="17"/>
      <c r="F95" s="17"/>
      <c r="G95" s="17"/>
      <c r="H95" s="17"/>
      <c r="I95" s="17"/>
      <c r="J95" s="17"/>
      <c r="K95" s="17"/>
      <c r="L95" s="34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</row>
    <row r="96" customFormat="false" ht="22.8" hidden="false" customHeight="true" outlineLevel="0" collapsed="false">
      <c r="A96" s="17"/>
      <c r="B96" s="18"/>
      <c r="C96" s="124" t="s">
        <v>101</v>
      </c>
      <c r="D96" s="17"/>
      <c r="E96" s="17"/>
      <c r="F96" s="17"/>
      <c r="G96" s="17"/>
      <c r="H96" s="17"/>
      <c r="I96" s="17"/>
      <c r="J96" s="108" t="n">
        <f aca="false">J117</f>
        <v>0</v>
      </c>
      <c r="K96" s="17"/>
      <c r="L96" s="34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U96" s="3" t="s">
        <v>102</v>
      </c>
    </row>
    <row r="97" s="125" customFormat="true" ht="24.95" hidden="false" customHeight="true" outlineLevel="0" collapsed="false">
      <c r="B97" s="126"/>
      <c r="D97" s="127" t="s">
        <v>821</v>
      </c>
      <c r="E97" s="128"/>
      <c r="F97" s="128"/>
      <c r="G97" s="128"/>
      <c r="H97" s="128"/>
      <c r="I97" s="128"/>
      <c r="J97" s="129" t="n">
        <f aca="false">J118</f>
        <v>0</v>
      </c>
      <c r="L97" s="126"/>
    </row>
    <row r="98" s="22" customFormat="true" ht="21.85" hidden="false" customHeight="true" outlineLevel="0" collapsed="false">
      <c r="A98" s="17"/>
      <c r="B98" s="18"/>
      <c r="C98" s="17"/>
      <c r="D98" s="17"/>
      <c r="E98" s="17"/>
      <c r="F98" s="17"/>
      <c r="G98" s="17"/>
      <c r="H98" s="17"/>
      <c r="I98" s="17"/>
      <c r="J98" s="17"/>
      <c r="K98" s="17"/>
      <c r="L98" s="34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</row>
    <row r="99" customFormat="false" ht="6.95" hidden="false" customHeight="true" outlineLevel="0" collapsed="false">
      <c r="A99" s="17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34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</row>
    <row r="103" s="22" customFormat="true" ht="6.95" hidden="false" customHeight="true" outlineLevel="0" collapsed="false">
      <c r="A103" s="17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34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</row>
    <row r="104" customFormat="false" ht="24.95" hidden="false" customHeight="true" outlineLevel="0" collapsed="false">
      <c r="A104" s="17"/>
      <c r="B104" s="18"/>
      <c r="C104" s="7" t="s">
        <v>105</v>
      </c>
      <c r="D104" s="17"/>
      <c r="E104" s="17"/>
      <c r="F104" s="17"/>
      <c r="G104" s="17"/>
      <c r="H104" s="17"/>
      <c r="I104" s="17"/>
      <c r="J104" s="17"/>
      <c r="K104" s="17"/>
      <c r="L104" s="34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</row>
    <row r="105" customFormat="false" ht="6.95" hidden="false" customHeight="true" outlineLevel="0" collapsed="false">
      <c r="A105" s="17"/>
      <c r="B105" s="18"/>
      <c r="C105" s="17"/>
      <c r="D105" s="17"/>
      <c r="E105" s="17"/>
      <c r="F105" s="17"/>
      <c r="G105" s="17"/>
      <c r="H105" s="17"/>
      <c r="I105" s="17"/>
      <c r="J105" s="17"/>
      <c r="K105" s="17"/>
      <c r="L105" s="34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</row>
    <row r="106" customFormat="false" ht="12" hidden="false" customHeight="true" outlineLevel="0" collapsed="false">
      <c r="A106" s="17"/>
      <c r="B106" s="18"/>
      <c r="C106" s="13" t="s">
        <v>13</v>
      </c>
      <c r="D106" s="17"/>
      <c r="E106" s="17"/>
      <c r="F106" s="17"/>
      <c r="G106" s="17"/>
      <c r="H106" s="17"/>
      <c r="I106" s="17"/>
      <c r="J106" s="17"/>
      <c r="K106" s="17"/>
      <c r="L106" s="34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</row>
    <row r="107" customFormat="false" ht="16.5" hidden="false" customHeight="true" outlineLevel="0" collapsed="false">
      <c r="A107" s="17"/>
      <c r="B107" s="18"/>
      <c r="C107" s="17"/>
      <c r="D107" s="17"/>
      <c r="E107" s="101" t="str">
        <f aca="false">E7</f>
        <v>La-park u kd-úprava</v>
      </c>
      <c r="F107" s="101"/>
      <c r="G107" s="101"/>
      <c r="H107" s="101"/>
      <c r="I107" s="17"/>
      <c r="J107" s="17"/>
      <c r="K107" s="17"/>
      <c r="L107" s="34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</row>
    <row r="108" customFormat="false" ht="12" hidden="false" customHeight="true" outlineLevel="0" collapsed="false">
      <c r="A108" s="17"/>
      <c r="B108" s="18"/>
      <c r="C108" s="13" t="s">
        <v>95</v>
      </c>
      <c r="D108" s="17"/>
      <c r="E108" s="17"/>
      <c r="F108" s="17"/>
      <c r="G108" s="17"/>
      <c r="H108" s="17"/>
      <c r="I108" s="17"/>
      <c r="J108" s="17"/>
      <c r="K108" s="17"/>
      <c r="L108" s="34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</row>
    <row r="109" customFormat="false" ht="16.5" hidden="false" customHeight="true" outlineLevel="0" collapsed="false">
      <c r="A109" s="17"/>
      <c r="B109" s="18"/>
      <c r="C109" s="17"/>
      <c r="D109" s="17"/>
      <c r="E109" s="48" t="str">
        <f aca="false">E9</f>
        <v>20200211-5aa - OSTATNÍ NÁKLADY- úprava</v>
      </c>
      <c r="F109" s="48"/>
      <c r="G109" s="48"/>
      <c r="H109" s="48"/>
      <c r="I109" s="17"/>
      <c r="J109" s="17"/>
      <c r="K109" s="17"/>
      <c r="L109" s="34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</row>
    <row r="110" customFormat="false" ht="6.95" hidden="false" customHeight="true" outlineLevel="0" collapsed="false">
      <c r="A110" s="17"/>
      <c r="B110" s="18"/>
      <c r="C110" s="17"/>
      <c r="D110" s="17"/>
      <c r="E110" s="17"/>
      <c r="F110" s="17"/>
      <c r="G110" s="17"/>
      <c r="H110" s="17"/>
      <c r="I110" s="17"/>
      <c r="J110" s="17"/>
      <c r="K110" s="17"/>
      <c r="L110" s="34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</row>
    <row r="111" customFormat="false" ht="12" hidden="false" customHeight="true" outlineLevel="0" collapsed="false">
      <c r="A111" s="17"/>
      <c r="B111" s="18"/>
      <c r="C111" s="13" t="s">
        <v>17</v>
      </c>
      <c r="D111" s="17"/>
      <c r="E111" s="17"/>
      <c r="F111" s="14" t="str">
        <f aca="false">F12</f>
        <v>Lanškroun</v>
      </c>
      <c r="G111" s="17"/>
      <c r="H111" s="17"/>
      <c r="I111" s="13" t="s">
        <v>19</v>
      </c>
      <c r="J111" s="102" t="str">
        <f aca="false">IF(J12="","",J12)</f>
        <v>21. 4. 2020</v>
      </c>
      <c r="K111" s="17"/>
      <c r="L111" s="34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</row>
    <row r="112" customFormat="false" ht="6.95" hidden="false" customHeight="true" outlineLevel="0" collapsed="false">
      <c r="A112" s="17"/>
      <c r="B112" s="18"/>
      <c r="C112" s="17"/>
      <c r="D112" s="17"/>
      <c r="E112" s="17"/>
      <c r="F112" s="17"/>
      <c r="G112" s="17"/>
      <c r="H112" s="17"/>
      <c r="I112" s="17"/>
      <c r="J112" s="17"/>
      <c r="K112" s="17"/>
      <c r="L112" s="34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</row>
    <row r="113" customFormat="false" ht="15.15" hidden="false" customHeight="true" outlineLevel="0" collapsed="false">
      <c r="A113" s="17"/>
      <c r="B113" s="18"/>
      <c r="C113" s="13" t="s">
        <v>21</v>
      </c>
      <c r="D113" s="17"/>
      <c r="E113" s="17"/>
      <c r="F113" s="14" t="str">
        <f aca="false">E15</f>
        <v> </v>
      </c>
      <c r="G113" s="17"/>
      <c r="H113" s="17"/>
      <c r="I113" s="13" t="s">
        <v>26</v>
      </c>
      <c r="J113" s="121" t="str">
        <f aca="false">E21</f>
        <v> </v>
      </c>
      <c r="K113" s="17"/>
      <c r="L113" s="34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</row>
    <row r="114" customFormat="false" ht="15.15" hidden="false" customHeight="true" outlineLevel="0" collapsed="false">
      <c r="A114" s="17"/>
      <c r="B114" s="18"/>
      <c r="C114" s="13" t="s">
        <v>25</v>
      </c>
      <c r="D114" s="17"/>
      <c r="E114" s="17"/>
      <c r="F114" s="14" t="str">
        <f aca="false">IF(E18="","",E18)</f>
        <v> </v>
      </c>
      <c r="G114" s="17"/>
      <c r="H114" s="17"/>
      <c r="I114" s="13" t="s">
        <v>28</v>
      </c>
      <c r="J114" s="121" t="str">
        <f aca="false">E24</f>
        <v>Ing. Ivana Smolová</v>
      </c>
      <c r="K114" s="17"/>
      <c r="L114" s="34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</row>
    <row r="115" customFormat="false" ht="10.3" hidden="false" customHeight="true" outlineLevel="0" collapsed="false">
      <c r="A115" s="17"/>
      <c r="B115" s="18"/>
      <c r="C115" s="17"/>
      <c r="D115" s="17"/>
      <c r="E115" s="17"/>
      <c r="F115" s="17"/>
      <c r="G115" s="17"/>
      <c r="H115" s="17"/>
      <c r="I115" s="17"/>
      <c r="J115" s="17"/>
      <c r="K115" s="17"/>
      <c r="L115" s="34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</row>
    <row r="116" s="142" customFormat="true" ht="29.3" hidden="false" customHeight="true" outlineLevel="0" collapsed="false">
      <c r="A116" s="135"/>
      <c r="B116" s="136"/>
      <c r="C116" s="137" t="s">
        <v>106</v>
      </c>
      <c r="D116" s="138" t="s">
        <v>55</v>
      </c>
      <c r="E116" s="138" t="s">
        <v>51</v>
      </c>
      <c r="F116" s="138" t="s">
        <v>52</v>
      </c>
      <c r="G116" s="138" t="s">
        <v>107</v>
      </c>
      <c r="H116" s="138" t="s">
        <v>108</v>
      </c>
      <c r="I116" s="138" t="s">
        <v>109</v>
      </c>
      <c r="J116" s="139" t="s">
        <v>100</v>
      </c>
      <c r="K116" s="140" t="s">
        <v>110</v>
      </c>
      <c r="L116" s="141"/>
      <c r="M116" s="63"/>
      <c r="N116" s="64" t="s">
        <v>34</v>
      </c>
      <c r="O116" s="64" t="s">
        <v>111</v>
      </c>
      <c r="P116" s="64" t="s">
        <v>112</v>
      </c>
      <c r="Q116" s="64" t="s">
        <v>113</v>
      </c>
      <c r="R116" s="64" t="s">
        <v>114</v>
      </c>
      <c r="S116" s="64" t="s">
        <v>115</v>
      </c>
      <c r="T116" s="65" t="s">
        <v>116</v>
      </c>
      <c r="U116" s="135"/>
      <c r="V116" s="135"/>
      <c r="W116" s="135"/>
      <c r="X116" s="135"/>
      <c r="Y116" s="135"/>
      <c r="Z116" s="135"/>
      <c r="AA116" s="135"/>
      <c r="AB116" s="135"/>
      <c r="AC116" s="135"/>
      <c r="AD116" s="135"/>
      <c r="AE116" s="135"/>
    </row>
    <row r="117" s="22" customFormat="true" ht="22.8" hidden="false" customHeight="true" outlineLevel="0" collapsed="false">
      <c r="A117" s="17"/>
      <c r="B117" s="18"/>
      <c r="C117" s="71" t="s">
        <v>117</v>
      </c>
      <c r="D117" s="17"/>
      <c r="E117" s="17"/>
      <c r="F117" s="17"/>
      <c r="G117" s="17"/>
      <c r="H117" s="17"/>
      <c r="I117" s="17"/>
      <c r="J117" s="143" t="n">
        <f aca="false">BK117</f>
        <v>0</v>
      </c>
      <c r="K117" s="17"/>
      <c r="L117" s="18"/>
      <c r="M117" s="66"/>
      <c r="N117" s="53"/>
      <c r="O117" s="67"/>
      <c r="P117" s="144" t="n">
        <f aca="false">P118</f>
        <v>0</v>
      </c>
      <c r="Q117" s="67"/>
      <c r="R117" s="144" t="n">
        <f aca="false">R118</f>
        <v>0</v>
      </c>
      <c r="S117" s="67"/>
      <c r="T117" s="145" t="n">
        <f aca="false">T118</f>
        <v>0</v>
      </c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T117" s="3" t="s">
        <v>69</v>
      </c>
      <c r="AU117" s="3" t="s">
        <v>102</v>
      </c>
      <c r="BK117" s="146" t="n">
        <f aca="false">BK118</f>
        <v>0</v>
      </c>
    </row>
    <row r="118" s="147" customFormat="true" ht="25.9" hidden="false" customHeight="true" outlineLevel="0" collapsed="false">
      <c r="B118" s="148"/>
      <c r="D118" s="149" t="s">
        <v>69</v>
      </c>
      <c r="E118" s="150" t="s">
        <v>92</v>
      </c>
      <c r="F118" s="150" t="s">
        <v>822</v>
      </c>
      <c r="J118" s="151" t="n">
        <f aca="false">BK118</f>
        <v>0</v>
      </c>
      <c r="L118" s="148"/>
      <c r="M118" s="152"/>
      <c r="N118" s="153"/>
      <c r="O118" s="153"/>
      <c r="P118" s="154" t="n">
        <f aca="false">SUM(P119:P120)</f>
        <v>0</v>
      </c>
      <c r="Q118" s="153"/>
      <c r="R118" s="154" t="n">
        <f aca="false">SUM(R119:R120)</f>
        <v>0</v>
      </c>
      <c r="S118" s="153"/>
      <c r="T118" s="155" t="n">
        <f aca="false">SUM(T119:T120)</f>
        <v>0</v>
      </c>
      <c r="AR118" s="149" t="s">
        <v>126</v>
      </c>
      <c r="AT118" s="156" t="s">
        <v>69</v>
      </c>
      <c r="AU118" s="156" t="s">
        <v>70</v>
      </c>
      <c r="AY118" s="149" t="s">
        <v>120</v>
      </c>
      <c r="BK118" s="157" t="n">
        <f aca="false">SUM(BK119:BK120)</f>
        <v>0</v>
      </c>
    </row>
    <row r="119" s="22" customFormat="true" ht="16.5" hidden="false" customHeight="true" outlineLevel="0" collapsed="false">
      <c r="A119" s="17"/>
      <c r="B119" s="160"/>
      <c r="C119" s="161" t="s">
        <v>80</v>
      </c>
      <c r="D119" s="161" t="s">
        <v>122</v>
      </c>
      <c r="E119" s="162" t="s">
        <v>823</v>
      </c>
      <c r="F119" s="163" t="s">
        <v>824</v>
      </c>
      <c r="G119" s="164" t="s">
        <v>818</v>
      </c>
      <c r="H119" s="165" t="n">
        <v>1</v>
      </c>
      <c r="I119" s="166" t="n">
        <v>0</v>
      </c>
      <c r="J119" s="166" t="n">
        <f aca="false">ROUND(I119*H119,2)</f>
        <v>0</v>
      </c>
      <c r="K119" s="167"/>
      <c r="L119" s="18"/>
      <c r="M119" s="168"/>
      <c r="N119" s="169" t="s">
        <v>35</v>
      </c>
      <c r="O119" s="170" t="n">
        <v>0</v>
      </c>
      <c r="P119" s="170" t="n">
        <f aca="false">O119*H119</f>
        <v>0</v>
      </c>
      <c r="Q119" s="170" t="n">
        <v>0</v>
      </c>
      <c r="R119" s="170" t="n">
        <f aca="false">Q119*H119</f>
        <v>0</v>
      </c>
      <c r="S119" s="170" t="n">
        <v>0</v>
      </c>
      <c r="T119" s="171" t="n">
        <f aca="false">S119*H119</f>
        <v>0</v>
      </c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R119" s="172" t="s">
        <v>825</v>
      </c>
      <c r="AT119" s="172" t="s">
        <v>122</v>
      </c>
      <c r="AU119" s="172" t="s">
        <v>78</v>
      </c>
      <c r="AY119" s="3" t="s">
        <v>120</v>
      </c>
      <c r="BE119" s="173" t="n">
        <f aca="false">IF(N119="základní",J119,0)</f>
        <v>0</v>
      </c>
      <c r="BF119" s="173" t="n">
        <f aca="false">IF(N119="snížená",J119,0)</f>
        <v>0</v>
      </c>
      <c r="BG119" s="173" t="n">
        <f aca="false">IF(N119="zákl. přenesená",J119,0)</f>
        <v>0</v>
      </c>
      <c r="BH119" s="173" t="n">
        <f aca="false">IF(N119="sníž. přenesená",J119,0)</f>
        <v>0</v>
      </c>
      <c r="BI119" s="173" t="n">
        <f aca="false">IF(N119="nulová",J119,0)</f>
        <v>0</v>
      </c>
      <c r="BJ119" s="3" t="s">
        <v>78</v>
      </c>
      <c r="BK119" s="173" t="n">
        <f aca="false">ROUND(I119*H119,2)</f>
        <v>0</v>
      </c>
      <c r="BL119" s="3" t="s">
        <v>825</v>
      </c>
      <c r="BM119" s="172" t="s">
        <v>826</v>
      </c>
    </row>
    <row r="120" customFormat="false" ht="16.5" hidden="false" customHeight="true" outlineLevel="0" collapsed="false">
      <c r="A120" s="17"/>
      <c r="B120" s="160"/>
      <c r="C120" s="161" t="s">
        <v>126</v>
      </c>
      <c r="D120" s="161" t="s">
        <v>122</v>
      </c>
      <c r="E120" s="162" t="s">
        <v>827</v>
      </c>
      <c r="F120" s="163" t="s">
        <v>828</v>
      </c>
      <c r="G120" s="164" t="s">
        <v>818</v>
      </c>
      <c r="H120" s="165" t="n">
        <v>1</v>
      </c>
      <c r="I120" s="166" t="n">
        <v>0</v>
      </c>
      <c r="J120" s="166" t="n">
        <f aca="false">ROUND(I120*H120,2)</f>
        <v>0</v>
      </c>
      <c r="K120" s="167"/>
      <c r="L120" s="18"/>
      <c r="M120" s="208"/>
      <c r="N120" s="209" t="s">
        <v>35</v>
      </c>
      <c r="O120" s="210" t="n">
        <v>0</v>
      </c>
      <c r="P120" s="210" t="n">
        <f aca="false">O120*H120</f>
        <v>0</v>
      </c>
      <c r="Q120" s="210" t="n">
        <v>0</v>
      </c>
      <c r="R120" s="210" t="n">
        <f aca="false">Q120*H120</f>
        <v>0</v>
      </c>
      <c r="S120" s="210" t="n">
        <v>0</v>
      </c>
      <c r="T120" s="211" t="n">
        <f aca="false">S120*H120</f>
        <v>0</v>
      </c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R120" s="172" t="s">
        <v>825</v>
      </c>
      <c r="AT120" s="172" t="s">
        <v>122</v>
      </c>
      <c r="AU120" s="172" t="s">
        <v>78</v>
      </c>
      <c r="AY120" s="3" t="s">
        <v>120</v>
      </c>
      <c r="BE120" s="173" t="n">
        <f aca="false">IF(N120="základní",J120,0)</f>
        <v>0</v>
      </c>
      <c r="BF120" s="173" t="n">
        <f aca="false">IF(N120="snížená",J120,0)</f>
        <v>0</v>
      </c>
      <c r="BG120" s="173" t="n">
        <f aca="false">IF(N120="zákl. přenesená",J120,0)</f>
        <v>0</v>
      </c>
      <c r="BH120" s="173" t="n">
        <f aca="false">IF(N120="sníž. přenesená",J120,0)</f>
        <v>0</v>
      </c>
      <c r="BI120" s="173" t="n">
        <f aca="false">IF(N120="nulová",J120,0)</f>
        <v>0</v>
      </c>
      <c r="BJ120" s="3" t="s">
        <v>78</v>
      </c>
      <c r="BK120" s="173" t="n">
        <f aca="false">ROUND(I120*H120,2)</f>
        <v>0</v>
      </c>
      <c r="BL120" s="3" t="s">
        <v>825</v>
      </c>
      <c r="BM120" s="172" t="s">
        <v>829</v>
      </c>
    </row>
    <row r="121" customFormat="false" ht="6.95" hidden="false" customHeight="true" outlineLevel="0" collapsed="false">
      <c r="A121" s="17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18"/>
      <c r="M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</row>
  </sheetData>
  <autoFilter ref="C116:K120"/>
  <mergeCells count="9">
    <mergeCell ref="L2:V2"/>
    <mergeCell ref="E7:H7"/>
    <mergeCell ref="E9:H9"/>
    <mergeCell ref="E18:H18"/>
    <mergeCell ref="E27:H27"/>
    <mergeCell ref="E85:H85"/>
    <mergeCell ref="E87:H87"/>
    <mergeCell ref="E107:H107"/>
    <mergeCell ref="E109:H109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</TotalTime>
  <Application>LibreOffice/4.3.5.2$Windows_x86 LibreOffice_project/3a87456aaa6a95c63eea1c1b3201acedf0751bd5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2020-04-21T18:21:21Z</dcterms:created>
  <dc:creator>IvanaSmolová-PC\Ivana Smolová</dc:creator>
  <dc:language>cs-CZ</dc:language>
  <dcterms:modified xsi:type="dcterms:W3CDTF">2020-04-21T20:22:16Z</dcterms:modified>
  <cp:revision>1</cp:revision>
</cp:coreProperties>
</file>